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2640" yWindow="2640" windowWidth="16200" windowHeight="9360" activeTab="7" tabRatio="830"/>
  </bookViews>
  <sheets>
    <sheet name="SKU List" sheetId="1" r:id="rId1"/>
    <sheet name="Order History" sheetId="2" r:id="rId2"/>
    <sheet name="Operating Costs" sheetId="3" r:id="rId3"/>
    <sheet name="Sales History" sheetId="4" r:id="rId4"/>
    <sheet name="Sales Forecast" sheetId="5" r:id="rId5"/>
    <sheet name="Location Decision" sheetId="6" r:id="rId6"/>
    <sheet name="Modes" sheetId="7" r:id="rId7"/>
    <sheet name="SCM" sheetId="8" r:id="rId8"/>
  </sheets>
  <definedNames>
    <definedName name="_xlnm._FilterDatabase" localSheetId="1" hidden="1">'Order History'!$A$7:$G$119</definedName>
    <definedName name="_xlnm._FilterDatabase" localSheetId="3" hidden="1">'Sales History'!$A$3:$F$2195</definedName>
    <definedName name="_xlnm._FilterDatabase" localSheetId="0" hidden="1">'SKU List'!$A$5:$E$5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<sst xmlns="http://schemas.openxmlformats.org/spreadsheetml/2006/main" uniqueCount="253" count="253">
  <si>
    <t>SKU</t>
  </si>
  <si>
    <t>Price (retail, $)</t>
  </si>
  <si>
    <t>Date of Order</t>
  </si>
  <si>
    <t>Delivery Date</t>
  </si>
  <si>
    <t>Date of Sale</t>
  </si>
  <si>
    <t>Description</t>
  </si>
  <si>
    <t>Cost ($ per unit)</t>
  </si>
  <si>
    <t>Capital Cost</t>
  </si>
  <si>
    <t>Inventory service cost</t>
  </si>
  <si>
    <t>Insurance</t>
  </si>
  <si>
    <t>Taxes</t>
  </si>
  <si>
    <t>Storage cost</t>
  </si>
  <si>
    <t>Risk cost</t>
  </si>
  <si>
    <t>Damage</t>
  </si>
  <si>
    <t>Pilferage</t>
  </si>
  <si>
    <t xml:space="preserve">Relocation </t>
  </si>
  <si>
    <t>Obsolescence</t>
  </si>
  <si>
    <t>Corporate Inventory Costs</t>
  </si>
  <si>
    <t>Average Inventory</t>
  </si>
  <si>
    <t>Annual Expenditures ($)</t>
  </si>
  <si>
    <t>Source:</t>
  </si>
  <si>
    <t>CFO</t>
  </si>
  <si>
    <t>CSCO</t>
  </si>
  <si>
    <t>COO</t>
  </si>
  <si>
    <t>CFO = Chief Finacial Officer</t>
  </si>
  <si>
    <t>COO = Chief Operating Officer</t>
  </si>
  <si>
    <t>CSCO = Chief Supply Chain Officer</t>
  </si>
  <si>
    <t>Investment in Inventory</t>
  </si>
  <si>
    <t>Warehouse (rent)</t>
  </si>
  <si>
    <t>Operations (labor)</t>
  </si>
  <si>
    <t>Operations (utilities)</t>
  </si>
  <si>
    <t>Operations (equipment)</t>
  </si>
  <si>
    <t>Legend:</t>
  </si>
  <si>
    <t>654-2-34</t>
  </si>
  <si>
    <t>AB-1035-G</t>
  </si>
  <si>
    <t>13-23423</t>
  </si>
  <si>
    <t>14-34222</t>
  </si>
  <si>
    <t>Quantity        (units per day)</t>
  </si>
  <si>
    <t>Margin (% of cost)</t>
  </si>
  <si>
    <t>Quantity (units)</t>
  </si>
  <si>
    <t>Purchase Order Cost ($)</t>
  </si>
  <si>
    <t>123-456789</t>
  </si>
  <si>
    <t>Annual sales (units)</t>
  </si>
  <si>
    <t>Average sales (units per day)</t>
  </si>
  <si>
    <t>Northeast Region</t>
  </si>
  <si>
    <t>Midwest Region</t>
  </si>
  <si>
    <t>South Region</t>
  </si>
  <si>
    <t>West Region</t>
  </si>
  <si>
    <t>X</t>
  </si>
  <si>
    <t>Voice Assistant, module</t>
  </si>
  <si>
    <t>Voice Assistant, component</t>
  </si>
  <si>
    <t>Voice Assistant IoT Add-on Box, 512MG</t>
  </si>
  <si>
    <t>Voice Assistant IoT Add-on Box, 1 GB</t>
  </si>
  <si>
    <t>Voice Assistant IoT Add-on Box, 2 GB</t>
  </si>
  <si>
    <t>Voice Assistant IoT Add-on Box, 4 GB</t>
  </si>
  <si>
    <t>Cost per unit ($)</t>
  </si>
  <si>
    <t>Cost to process order, S ($)</t>
  </si>
  <si>
    <t>Distribution Center</t>
  </si>
  <si>
    <t>Y</t>
  </si>
  <si>
    <t xml:space="preserve">https://www.latlong.net/ </t>
  </si>
  <si>
    <t>North/South</t>
  </si>
  <si>
    <t>(or other reference)</t>
  </si>
  <si>
    <t>Annual Demand, D (units)</t>
  </si>
  <si>
    <t>TOTAL</t>
  </si>
  <si>
    <t>East/West</t>
  </si>
  <si>
    <t>D*LAT</t>
  </si>
  <si>
    <t>D*LON</t>
  </si>
  <si>
    <t>Lattitude (LAT)</t>
  </si>
  <si>
    <t>Longitude (LON)</t>
  </si>
  <si>
    <t>Cost</t>
  </si>
  <si>
    <t>Speed</t>
  </si>
  <si>
    <t>Flexibility</t>
  </si>
  <si>
    <t>Transporation Service Matrix</t>
  </si>
  <si>
    <t>Ports of Entry</t>
  </si>
  <si>
    <t>Mode to DC</t>
  </si>
  <si>
    <t>Port of Entry (from Africa)</t>
  </si>
  <si>
    <t>Key Supplier</t>
  </si>
  <si>
    <t>Key Customer</t>
  </si>
  <si>
    <t>Name</t>
  </si>
  <si>
    <t>Product</t>
  </si>
  <si>
    <t>Contact information</t>
  </si>
  <si>
    <t>Timeline</t>
  </si>
  <si>
    <t>Key Supply Chain Partners</t>
  </si>
  <si>
    <t>Enablers</t>
  </si>
  <si>
    <t>Type of Relationship</t>
  </si>
  <si>
    <t>Lead</t>
  </si>
  <si>
    <t>Supplier contact</t>
  </si>
  <si>
    <t>Duration</t>
  </si>
  <si>
    <t>Issues</t>
  </si>
  <si>
    <t>Qualitative Estimate of DC Location</t>
  </si>
  <si>
    <t>City/State</t>
  </si>
  <si>
    <t>New location Nation-wide Fulfillment Center</t>
  </si>
  <si>
    <t>SCOR Process</t>
  </si>
  <si>
    <t>Insert timeline here……</t>
  </si>
  <si>
    <t>Technology Enhancement</t>
  </si>
  <si>
    <t>Recommended Source:</t>
  </si>
  <si>
    <t>Modes</t>
  </si>
  <si>
    <t>Truck</t>
  </si>
  <si>
    <t>Intermodal</t>
  </si>
  <si>
    <t>Rail</t>
  </si>
  <si>
    <t>Air</t>
  </si>
  <si>
    <t>Water</t>
  </si>
  <si>
    <t>Pipeline</t>
  </si>
  <si>
    <t>Sum --&gt;</t>
  </si>
  <si>
    <t>SUMLEV</t>
  </si>
  <si>
    <t>REGION</t>
  </si>
  <si>
    <t>DIVISION</t>
  </si>
  <si>
    <t>STATE</t>
  </si>
  <si>
    <t>NAME</t>
  </si>
  <si>
    <t>POPESTIMATE2017</t>
  </si>
  <si>
    <t>Annual Sales Forecast (units)</t>
  </si>
  <si>
    <t>EOQ (units)</t>
  </si>
  <si>
    <t>ROP (units)</t>
  </si>
  <si>
    <t>United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</si>
  <si>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</si>
  <si>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</si>
  <si>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</si>
  <si>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</si>
  <si>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</si>
  <si>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</si>
  <si>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</si>
  <si>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</si>
  <si>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</si>
  <si>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</si>
  <si>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</si>
  <si>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</si>
  <si>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</si>
  <si>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</si>
  <si>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days</t>
  </si>
  <si>
    <t>Indiana</t>
  </si>
  <si>
    <t>Iowa</t>
  </si>
  <si>
    <t>units</t>
  </si>
  <si>
    <t>Kansas</t>
  </si>
  <si>
    <t>Service level =</t>
  </si>
  <si>
    <t>(assumption for high service but avoiding higher costs)</t>
  </si>
  <si>
    <t>Kentucky</t>
  </si>
  <si>
    <t>z =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</si>
  <si>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</si>
  <si>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</si>
  <si>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</si>
  <si>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</si>
  <si>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</si>
  <si>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</si>
  <si>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</si>
  <si>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</si>
  <si>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</si>
  <si>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</si>
  <si>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</si>
  <si>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</si>
  <si>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</si>
  <si>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</si>
  <si>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</si>
  <si>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</si>
  <si>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</si>
  <si>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</si>
  <si>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</si>
  <si>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</si>
  <si>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</si>
  <si>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</si>
  <si>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</si>
  <si>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</si>
  <si>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</si>
  <si>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</si>
  <si>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</si>
  <si>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</si>
  <si>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</si>
  <si>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</si>
  <si>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</si>
  <si>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</si>
  <si>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</si>
  <si>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</si>
  <si>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(of filered data!)</t>
  </si>
  <si>
    <t>Lead-time (days)</t>
  </si>
  <si>
    <t>units per day</t>
  </si>
  <si>
    <t xml:space="preserve">units  </t>
  </si>
  <si>
    <t>per order</t>
  </si>
  <si>
    <t>NOTE -- data sheets MUST BE FILTERED if a single SKU is required.</t>
  </si>
  <si>
    <t>Fixed</t>
  </si>
  <si>
    <t>Variable</t>
  </si>
  <si>
    <t>Analysis:</t>
  </si>
  <si>
    <t>Note -- items in ORANGE have been removed from computations.</t>
  </si>
  <si>
    <t>Percentage of Sales</t>
  </si>
  <si>
    <t xml:space="preserve">U.S. Census Bureau (reference: https://www.census.gov/programs-surveys/popest/data/data-sets.html) </t>
  </si>
  <si>
    <t>(computed by region, see above)</t>
  </si>
  <si>
    <t>Port of Entry (from Asia)</t>
  </si>
  <si>
    <t>Number of Orders per Year that you'll make as the Purchasing Agent</t>
  </si>
  <si>
    <t>FILTER SKU for CORRECT COMPUTATIONS ---&gt;</t>
  </si>
  <si>
    <t>Order Processing Cost =</t>
  </si>
  <si>
    <t>Average Lead Time =</t>
  </si>
  <si>
    <t>StDev of Lead Time =</t>
  </si>
  <si>
    <t>Inventory Holding Cost Rate (% annually)</t>
  </si>
  <si>
    <t xml:space="preserve">Total demand = </t>
  </si>
  <si>
    <t>Average demand =</t>
  </si>
  <si>
    <t>StDev of Demand =</t>
  </si>
  <si>
    <t>Demand =</t>
  </si>
  <si>
    <t>Inventory Holding Cost Rate =</t>
  </si>
  <si>
    <t>Cost per Unit =</t>
  </si>
  <si>
    <t>Lead time =</t>
  </si>
  <si>
    <t>annually</t>
  </si>
  <si>
    <t>Total Annual Inventory Holding Costs ($)</t>
  </si>
  <si>
    <t>Note -- to compute these values, use the computed results below that are pulled from previous worksheets</t>
  </si>
  <si>
    <t>Quantity average = 608</t>
  </si>
  <si>
    <t>Northest Region</t>
  </si>
  <si>
    <t>Midwes Region</t>
  </si>
  <si>
    <t>South egion</t>
  </si>
  <si>
    <t>West Rgion</t>
  </si>
  <si>
    <t>AIR</t>
  </si>
  <si>
    <t>Rota, Northern Mariana Islands - 3213</t>
  </si>
  <si>
    <t>Atlanta</t>
  </si>
  <si>
    <t>Longview</t>
  </si>
  <si>
    <t>Sumas</t>
  </si>
  <si>
    <t xml:space="preserve">sumas </t>
  </si>
  <si>
    <t>Oroville</t>
  </si>
  <si>
    <t>Seattle</t>
  </si>
  <si>
    <t>75 mph</t>
  </si>
  <si>
    <t>740 – 930 kph</t>
  </si>
  <si>
    <t>40kph</t>
  </si>
  <si>
    <t>50kph</t>
  </si>
  <si>
    <t>50-70kph</t>
  </si>
  <si>
    <t>weigth of goods</t>
  </si>
  <si>
    <t>Freight out</t>
  </si>
  <si>
    <t>Fuel</t>
  </si>
  <si>
    <t>fuel, weight of goods</t>
  </si>
  <si>
    <t>Walmart</t>
  </si>
  <si>
    <t>Interior designs</t>
  </si>
  <si>
    <t>Vendor Managed Inventory</t>
  </si>
  <si>
    <t>https://www.walmart.com/</t>
  </si>
  <si>
    <t>hypermarkets</t>
  </si>
  <si>
    <t>discount department stores</t>
  </si>
  <si>
    <t>grocery stores</t>
  </si>
  <si>
    <t>real estates</t>
  </si>
  <si>
    <t xml:space="preserve">plan </t>
  </si>
  <si>
    <t>source</t>
  </si>
  <si>
    <t>make</t>
  </si>
  <si>
    <t>deliver</t>
  </si>
  <si>
    <t>return</t>
  </si>
  <si>
    <t>enable</t>
  </si>
  <si>
    <t>Supply Chain Management</t>
  </si>
  <si>
    <t>2 weeks</t>
  </si>
  <si>
    <t>3 weeks</t>
  </si>
  <si>
    <t>1 month</t>
  </si>
  <si>
    <t>3 days</t>
  </si>
  <si>
    <t>1 week</t>
  </si>
  <si>
    <t>N/A</t>
  </si>
  <si>
    <t>Human Resources</t>
  </si>
  <si>
    <t>Mangement</t>
  </si>
  <si>
    <t>Production departmnt</t>
  </si>
  <si>
    <t>Suppliers</t>
  </si>
  <si>
    <t>Social Media Revolution</t>
  </si>
  <si>
    <t>Advanced Weighing Technology</t>
  </si>
  <si>
    <t>Radio Technology</t>
  </si>
  <si>
    <t>Data Analytics</t>
  </si>
  <si>
    <t> 50 km/h</t>
  </si>
</sst>
</file>

<file path=xl/styles.xml><?xml version="1.0" encoding="utf-8"?>
<styleSheet xmlns="http://schemas.openxmlformats.org/spreadsheetml/2006/main">
  <numFmts count="16">
    <numFmt numFmtId="0" formatCode="General"/>
    <numFmt numFmtId="165" formatCode="_(&quot;$&quot;* #,##0.00_);_(&quot;$&quot;* \(#,##0.00\);_(&quot;$&quot;* &quot;-&quot;??_);_(@_)"/>
    <numFmt numFmtId="171" formatCode="_(* #,##0_);_(* \(#,##0\);_(* &quot;-&quot;??_);_(@_)"/>
    <numFmt numFmtId="170" formatCode="_(* #,##0.0_);_(* \(#,##0.0\);_(* &quot;-&quot;??_);_(@_)"/>
    <numFmt numFmtId="166" formatCode="_(* #,##0.00_);_(* \(#,##0.00\);_(* &quot;-&quot;??_);_(@_)"/>
    <numFmt numFmtId="172" formatCode="0.0"/>
    <numFmt numFmtId="2" formatCode="0.00"/>
    <numFmt numFmtId="169" formatCode="[$-409]mmmm\ d\,\ yyyy;@"/>
    <numFmt numFmtId="167" formatCode="_(&quot;$&quot;* #,##0_);_(&quot;$&quot;* \(#,##0\);_(&quot;$&quot;* &quot;-&quot;??_);_(@_)"/>
    <numFmt numFmtId="164" formatCode="&quot;$&quot;#,##0_);[Red]\(&quot;$&quot;#,##0\)"/>
    <numFmt numFmtId="10" formatCode="0.00%"/>
    <numFmt numFmtId="168" formatCode="0.0%"/>
    <numFmt numFmtId="9" formatCode="0%"/>
    <numFmt numFmtId="1" formatCode="0"/>
    <numFmt numFmtId="173" formatCode="0.000"/>
    <numFmt numFmtId="4" formatCode="#,##0.00"/>
  </numFmts>
  <fonts count="27">
    <font>
      <name val="Calibri"/>
      <sz val="11"/>
    </font>
    <font>
      <name val="Calibri"/>
      <b/>
      <sz val="11"/>
      <color rgb="FF000000"/>
    </font>
    <font>
      <name val="Arial"/>
      <sz val="10"/>
      <color rgb="FF333333"/>
    </font>
    <font>
      <name val="Calibri"/>
      <sz val="11"/>
      <color rgb="FF000000"/>
    </font>
    <font>
      <name val="Calibri"/>
      <i/>
      <sz val="11"/>
      <color rgb="FF000000"/>
    </font>
    <font>
      <name val="Calibri"/>
      <b/>
      <sz val="11"/>
      <color rgb="FFFF0000"/>
    </font>
    <font>
      <name val="Calibri"/>
      <b/>
      <i/>
      <sz val="11"/>
      <color rgb="FF000000"/>
    </font>
    <font>
      <name val="Calibri"/>
      <b/>
      <sz val="16"/>
      <color rgb="FF000000"/>
    </font>
    <font>
      <name val="Calibri"/>
      <b/>
      <sz val="11"/>
      <color rgb="FF000000"/>
    </font>
    <font>
      <name val="Calibri"/>
      <sz val="11"/>
      <color rgb="FFFF0000"/>
    </font>
    <font>
      <name val="Calibri"/>
      <sz val="11"/>
    </font>
    <font>
      <name val="Calibri"/>
      <b/>
      <sz val="11"/>
    </font>
    <font>
      <name val="Calibri"/>
      <b/>
      <u/>
      <sz val="11"/>
      <color rgb="FF0463C1"/>
    </font>
    <font>
      <name val="Calibri"/>
      <i/>
      <sz val="11"/>
      <color rgb="FFFF0000"/>
    </font>
    <font>
      <name val="Calibri"/>
      <b/>
      <sz val="14"/>
      <color rgb="FFFF0000"/>
    </font>
    <font>
      <name val="Calibri"/>
      <b/>
      <i/>
      <sz val="11"/>
      <color rgb="FFFF0000"/>
    </font>
    <font>
      <name val="Calibri"/>
      <u/>
      <sz val="11"/>
      <color rgb="FF0463C1"/>
    </font>
    <font>
      <name val="Calibri"/>
      <b/>
      <i/>
      <sz val="20"/>
      <color rgb="FF000000"/>
    </font>
    <font>
      <name val="Calibri"/>
      <b/>
      <sz val="20"/>
      <color rgb="FF000000"/>
    </font>
    <font>
      <name val="Calibri"/>
      <sz val="20"/>
      <color rgb="FF000000"/>
    </font>
    <font>
      <name val="Arial"/>
      <sz val="12"/>
      <color rgb="FF222222"/>
    </font>
    <font>
      <name val="Calibri Light"/>
      <b/>
      <sz val="12"/>
      <color rgb="FF333333"/>
    </font>
    <font>
      <name val="Calibri"/>
      <b/>
      <i/>
      <sz val="18"/>
      <color rgb="FF000000"/>
    </font>
    <font>
      <name val="Arial"/>
      <sz val="11"/>
      <color rgb="FF4F4F4F"/>
    </font>
    <font>
      <name val="Calibri"/>
      <b/>
      <sz val="14"/>
      <color rgb="FF000000"/>
    </font>
    <font>
      <name val="Calibri"/>
      <b/>
      <i/>
      <u/>
      <sz val="18"/>
      <color rgb="FF000000"/>
    </font>
    <font>
      <name val="Calibri"/>
      <sz val="11"/>
      <color rgb="FF000000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165" fontId="26" fillId="0" borderId="0">
      <alignment vertical="top"/>
      <protection locked="0" hidden="0"/>
    </xf>
    <xf numFmtId="166" fontId="26" fillId="0" borderId="0">
      <alignment vertical="top"/>
      <protection locked="0" hidden="0"/>
    </xf>
    <xf numFmtId="9" fontId="26" fillId="0" borderId="0">
      <alignment vertical="top"/>
      <protection locked="0" hidden="0"/>
    </xf>
    <xf numFmtId="0" fontId="16" fillId="0" borderId="0">
      <alignment vertical="top"/>
      <protection locked="0" hidden="0"/>
    </xf>
  </cellStyleXfs>
  <cellXfs count="178">
    <xf numFmtId="0" fontId="0" fillId="0" borderId="0" xfId="0">
      <alignment vertical="center"/>
    </xf>
    <xf numFmtId="0" fontId="1" fillId="0" borderId="1" xfId="0" applyFont="1" applyBorder="1" applyAlignment="1">
      <alignment vertical="bottom"/>
    </xf>
    <xf numFmtId="0" fontId="1" fillId="0" borderId="1" xfId="0" applyFont="1" applyFill="1" applyBorder="1" applyAlignment="1">
      <alignment horizontal="center" vertical="bottom" wrapText="1"/>
    </xf>
    <xf numFmtId="0" fontId="1" fillId="0" borderId="1" xfId="0" applyFont="1" applyFill="1" applyBorder="1" applyAlignment="1">
      <alignment vertical="bottom" wrapText="1"/>
    </xf>
    <xf numFmtId="0" fontId="2" fillId="0" borderId="0" xfId="0" applyFont="1" applyAlignment="1">
      <alignment vertical="bottom"/>
    </xf>
    <xf numFmtId="165" fontId="3" fillId="0" borderId="0" xfId="1" applyFont="1" applyAlignment="1">
      <alignment vertical="bottom"/>
    </xf>
    <xf numFmtId="171" fontId="3" fillId="0" borderId="0" xfId="2" applyNumberFormat="1" applyFont="1" applyFill="1" applyAlignment="1">
      <alignment vertical="bottom"/>
    </xf>
    <xf numFmtId="170" fontId="3" fillId="0" borderId="0" xfId="2" applyNumberFormat="1" applyFont="1" applyFill="1" applyAlignment="1">
      <alignment vertical="bottom"/>
    </xf>
    <xf numFmtId="0" fontId="3" fillId="0" borderId="0" xfId="0" applyFill="1" applyAlignment="1">
      <alignment vertical="bottom"/>
    </xf>
    <xf numFmtId="0" fontId="4" fillId="0" borderId="0" xfId="0" applyFont="1" applyFill="1" applyAlignment="1">
      <alignment vertical="bottom"/>
    </xf>
    <xf numFmtId="0" fontId="3" fillId="0" borderId="0" xfId="0" applyAlignment="1">
      <alignment horizontal="left" vertical="bottom"/>
    </xf>
    <xf numFmtId="166" fontId="3" fillId="0" borderId="0" xfId="2" applyFont="1" applyFill="1" applyAlignment="1">
      <alignment vertical="bottom"/>
    </xf>
    <xf numFmtId="171" fontId="3" fillId="0" borderId="0" xfId="0" applyNumberFormat="1" applyAlignment="1">
      <alignment vertical="bottom"/>
    </xf>
    <xf numFmtId="0" fontId="5" fillId="0" borderId="0" xfId="0" applyFont="1" applyFill="1" applyBorder="1" applyAlignment="1">
      <alignment horizontal="right" vertical="bottom"/>
    </xf>
    <xf numFmtId="0" fontId="1" fillId="0" borderId="0" xfId="0" applyFont="1" applyFill="1" applyBorder="1" applyAlignment="1">
      <alignment vertical="bottom"/>
    </xf>
    <xf numFmtId="0" fontId="1" fillId="0" borderId="0" xfId="0" applyFont="1" applyFill="1" applyBorder="1" applyAlignment="1">
      <alignment horizontal="right" vertical="bottom"/>
    </xf>
    <xf numFmtId="172" fontId="1" fillId="0" borderId="0" xfId="0" applyNumberFormat="1" applyFont="1" applyFill="1" applyBorder="1" applyAlignment="1">
      <alignment vertical="bottom"/>
    </xf>
    <xf numFmtId="0" fontId="6" fillId="0" borderId="0" xfId="0" applyFont="1" applyFill="1" applyBorder="1" applyAlignment="1">
      <alignment vertical="bottom"/>
    </xf>
    <xf numFmtId="2" fontId="1" fillId="0" borderId="0" xfId="0" applyNumberFormat="1" applyFont="1" applyFill="1" applyBorder="1" applyAlignment="1">
      <alignment vertical="bottom"/>
    </xf>
    <xf numFmtId="0" fontId="1" fillId="0" borderId="0" xfId="0" applyFont="1" applyAlignment="1">
      <alignment vertical="bottom"/>
    </xf>
    <xf numFmtId="165" fontId="1" fillId="0" borderId="0" xfId="1" applyFont="1" applyFill="1" applyBorder="1" applyAlignment="1">
      <alignment vertical="bottom"/>
    </xf>
    <xf numFmtId="0" fontId="1" fillId="0" borderId="1" xfId="0" applyFont="1" applyBorder="1" applyAlignment="1">
      <alignment horizontal="left" vertical="bottom"/>
    </xf>
    <xf numFmtId="0" fontId="1" fillId="0" borderId="1" xfId="0" applyFont="1" applyBorder="1" applyAlignment="1">
      <alignment vertical="bottom" wrapText="1"/>
    </xf>
    <xf numFmtId="0" fontId="1" fillId="0" borderId="1" xfId="0" applyFont="1" applyBorder="1" applyAlignment="1">
      <alignment horizontal="center" vertical="bottom" wrapText="1"/>
    </xf>
    <xf numFmtId="0" fontId="1" fillId="0" borderId="1" xfId="0" applyFont="1" applyFill="1" applyBorder="1" applyAlignment="1">
      <alignment vertical="bottom"/>
    </xf>
    <xf numFmtId="169" fontId="3" fillId="0" borderId="0" xfId="0" applyNumberFormat="1" applyAlignment="1">
      <alignment horizontal="left" vertical="bottom"/>
    </xf>
    <xf numFmtId="171" fontId="3" fillId="0" borderId="0" xfId="2" applyNumberFormat="1" applyFont="1" applyAlignment="1">
      <alignment vertical="bottom" wrapText="1"/>
    </xf>
    <xf numFmtId="167" fontId="3" fillId="0" borderId="0" xfId="1" applyNumberFormat="1" applyFont="1" applyAlignment="1">
      <alignment vertical="bottom"/>
    </xf>
    <xf numFmtId="165" fontId="3" fillId="0" borderId="0" xfId="1" applyFont="1" applyAlignment="1">
      <alignment horizontal="center" vertical="bottom" wrapText="1"/>
    </xf>
    <xf numFmtId="0" fontId="3" fillId="0" borderId="0" xfId="0" applyFill="1" applyAlignment="1">
      <alignment horizontal="center" vertical="bottom" wrapText="1"/>
    </xf>
    <xf numFmtId="0" fontId="3" fillId="0" borderId="0" xfId="0" applyFill="1" applyAlignment="1">
      <alignment horizontal="center" vertical="bottom"/>
    </xf>
    <xf numFmtId="0" fontId="7" fillId="0" borderId="0" xfId="0" applyFont="1" applyAlignment="1">
      <alignment vertical="bottom"/>
    </xf>
    <xf numFmtId="0" fontId="3" fillId="0" borderId="2" xfId="0" applyBorder="1" applyAlignment="1">
      <alignment vertical="bottom"/>
    </xf>
    <xf numFmtId="0" fontId="3" fillId="0" borderId="3" xfId="0" applyBorder="1" applyAlignment="1">
      <alignment vertical="bottom"/>
    </xf>
    <xf numFmtId="0" fontId="1" fillId="0" borderId="3" xfId="0" applyFont="1" applyBorder="1" applyAlignment="1">
      <alignment horizontal="center" vertical="bottom" wrapText="1"/>
    </xf>
    <xf numFmtId="0" fontId="1" fillId="0" borderId="4" xfId="0" applyFont="1" applyBorder="1" applyAlignment="1">
      <alignment horizontal="left" vertical="bottom"/>
    </xf>
    <xf numFmtId="0" fontId="1" fillId="2" borderId="5" xfId="0" applyFont="1" applyFill="1" applyBorder="1" applyAlignment="1">
      <alignment vertical="bottom"/>
    </xf>
    <xf numFmtId="0" fontId="3" fillId="2" borderId="0" xfId="0" applyFill="1" applyBorder="1" applyAlignment="1">
      <alignment vertical="bottom"/>
    </xf>
    <xf numFmtId="167" fontId="3" fillId="2" borderId="0" xfId="1" applyNumberFormat="1" applyFont="1" applyFill="1" applyBorder="1" applyAlignment="1">
      <alignment vertical="bottom"/>
    </xf>
    <xf numFmtId="0" fontId="3" fillId="2" borderId="6" xfId="0" applyFill="1" applyBorder="1" applyAlignment="1">
      <alignment vertical="bottom"/>
    </xf>
    <xf numFmtId="0" fontId="1" fillId="0" borderId="5" xfId="0" applyFont="1" applyBorder="1" applyAlignment="1">
      <alignment vertical="bottom"/>
    </xf>
    <xf numFmtId="0" fontId="3" fillId="0" borderId="0" xfId="0" applyBorder="1" applyAlignment="1">
      <alignment vertical="bottom"/>
    </xf>
    <xf numFmtId="167" fontId="3" fillId="0" borderId="0" xfId="1" applyNumberFormat="1" applyFont="1" applyBorder="1" applyAlignment="1">
      <alignment vertical="bottom"/>
    </xf>
    <xf numFmtId="0" fontId="3" fillId="0" borderId="6" xfId="0" applyBorder="1" applyAlignment="1">
      <alignment vertical="bottom"/>
    </xf>
    <xf numFmtId="0" fontId="1" fillId="2" borderId="7" xfId="0" applyFont="1" applyFill="1" applyBorder="1" applyAlignment="1">
      <alignment vertical="bottom"/>
    </xf>
    <xf numFmtId="0" fontId="3" fillId="2" borderId="8" xfId="0" applyFill="1" applyBorder="1" applyAlignment="1">
      <alignment vertical="bottom"/>
    </xf>
    <xf numFmtId="167" fontId="3" fillId="2" borderId="8" xfId="1" applyNumberFormat="1" applyFont="1" applyFill="1" applyBorder="1" applyAlignment="1">
      <alignment vertical="bottom"/>
    </xf>
    <xf numFmtId="0" fontId="3" fillId="2" borderId="9" xfId="0" applyFill="1" applyBorder="1" applyAlignment="1">
      <alignment vertical="bottom"/>
    </xf>
    <xf numFmtId="164" fontId="3" fillId="0" borderId="0" xfId="0" applyNumberFormat="1" applyAlignment="1">
      <alignment vertical="bottom"/>
    </xf>
    <xf numFmtId="10" fontId="8" fillId="0" borderId="0" xfId="0" applyNumberFormat="1" applyFont="1" applyAlignment="1">
      <alignment vertical="bottom"/>
    </xf>
    <xf numFmtId="165" fontId="3" fillId="0" borderId="0" xfId="1" applyFont="1" applyFill="1" applyAlignment="1">
      <alignment vertical="bottom"/>
    </xf>
    <xf numFmtId="0" fontId="9" fillId="0" borderId="0" xfId="0" applyFont="1" applyFill="1" applyAlignment="1">
      <alignment vertical="bottom"/>
    </xf>
    <xf numFmtId="0" fontId="10" fillId="0" borderId="0" xfId="0" applyFont="1" applyFill="1" applyAlignment="1">
      <alignment vertical="bottom"/>
    </xf>
    <xf numFmtId="0" fontId="11" fillId="0" borderId="0" xfId="0" applyFont="1" applyFill="1" applyAlignment="1">
      <alignment horizontal="right" vertical="bottom"/>
    </xf>
    <xf numFmtId="171" fontId="11" fillId="0" borderId="0" xfId="2" applyNumberFormat="1" applyFont="1" applyFill="1" applyAlignment="1">
      <alignment vertical="bottom"/>
    </xf>
    <xf numFmtId="0" fontId="11" fillId="0" borderId="0" xfId="0" applyFont="1" applyFill="1" applyAlignment="1">
      <alignment vertical="bottom"/>
    </xf>
    <xf numFmtId="0" fontId="10" fillId="0" borderId="0" xfId="0" applyFont="1" applyFill="1" applyBorder="1" applyAlignment="1">
      <alignment vertical="bottom"/>
    </xf>
    <xf numFmtId="172" fontId="11" fillId="0" borderId="0" xfId="0" applyNumberFormat="1" applyFont="1" applyFill="1" applyBorder="1" applyAlignment="1">
      <alignment vertical="bottom"/>
    </xf>
    <xf numFmtId="165" fontId="1" fillId="0" borderId="1" xfId="1" applyFont="1" applyFill="1" applyBorder="1" applyAlignment="1">
      <alignment horizontal="center" vertical="bottom" wrapText="1"/>
    </xf>
    <xf numFmtId="0" fontId="5" fillId="0" borderId="1" xfId="0" applyFont="1" applyFill="1" applyBorder="1" applyAlignment="1">
      <alignment vertical="bottom"/>
    </xf>
    <xf numFmtId="0" fontId="11" fillId="0" borderId="1" xfId="0" applyFont="1" applyFill="1" applyBorder="1" applyAlignment="1">
      <alignment vertical="bottom"/>
    </xf>
    <xf numFmtId="0" fontId="11" fillId="0" borderId="1" xfId="0" applyFont="1" applyFill="1" applyBorder="1" applyAlignment="1">
      <alignment horizontal="right" vertical="bottom"/>
    </xf>
    <xf numFmtId="2" fontId="11" fillId="0" borderId="1" xfId="0" applyNumberFormat="1" applyFont="1" applyFill="1" applyBorder="1" applyAlignment="1">
      <alignment vertical="bottom"/>
    </xf>
    <xf numFmtId="0" fontId="10" fillId="0" borderId="1" xfId="0" applyFont="1" applyFill="1" applyBorder="1" applyAlignment="1">
      <alignment vertical="bottom"/>
    </xf>
    <xf numFmtId="168" fontId="3" fillId="0" borderId="0" xfId="3" applyNumberFormat="1" applyFont="1" applyFill="1" applyAlignment="1">
      <alignment vertical="bottom"/>
    </xf>
    <xf numFmtId="0" fontId="4" fillId="3" borderId="0" xfId="0" applyFont="1" applyFill="1" applyAlignment="1">
      <alignment vertical="bottom"/>
    </xf>
    <xf numFmtId="0" fontId="3" fillId="3" borderId="0" xfId="0" applyFill="1" applyAlignment="1">
      <alignment vertical="bottom"/>
    </xf>
    <xf numFmtId="171" fontId="3" fillId="3" borderId="0" xfId="2" applyNumberFormat="1" applyFont="1" applyFill="1" applyAlignment="1">
      <alignment vertical="bottom"/>
    </xf>
    <xf numFmtId="0" fontId="12" fillId="0" borderId="0" xfId="4" applyFont="1" applyAlignment="1">
      <alignment vertical="bottom"/>
    </xf>
    <xf numFmtId="0" fontId="1" fillId="0" borderId="0" xfId="0" applyFont="1" applyFill="1" applyAlignment="1">
      <alignment vertical="bottom"/>
    </xf>
    <xf numFmtId="171" fontId="1" fillId="0" borderId="0" xfId="2" applyNumberFormat="1" applyFont="1" applyFill="1" applyAlignment="1">
      <alignment vertical="bottom"/>
    </xf>
    <xf numFmtId="171" fontId="1" fillId="0" borderId="0" xfId="2" applyNumberFormat="1" applyFont="1" applyFill="1" applyAlignment="1">
      <alignment horizontal="center" vertical="bottom" wrapText="1"/>
    </xf>
    <xf numFmtId="0" fontId="1" fillId="0" borderId="0" xfId="0" applyFont="1" applyAlignment="1">
      <alignment horizontal="center" vertical="bottom" wrapText="1"/>
    </xf>
    <xf numFmtId="9" fontId="3" fillId="0" borderId="0" xfId="3" applyFont="1" applyFill="1" applyAlignment="1">
      <alignment horizontal="center" vertical="bottom"/>
    </xf>
    <xf numFmtId="171" fontId="3" fillId="4" borderId="0" xfId="0" applyNumberFormat="1" applyFill="1" applyAlignment="1">
      <alignment vertical="bottom"/>
    </xf>
    <xf numFmtId="171" fontId="13" fillId="0" borderId="0" xfId="2" applyNumberFormat="1" applyFont="1" applyFill="1" applyAlignment="1">
      <alignment vertical="bottom"/>
    </xf>
    <xf numFmtId="9" fontId="3" fillId="4" borderId="0" xfId="3" applyFont="1" applyFill="1" applyAlignment="1">
      <alignment vertical="bottom"/>
    </xf>
    <xf numFmtId="1" fontId="3" fillId="4" borderId="0" xfId="0" applyNumberFormat="1" applyFill="1" applyAlignment="1">
      <alignment vertical="bottom"/>
    </xf>
    <xf numFmtId="166" fontId="3" fillId="4" borderId="0" xfId="0" applyNumberFormat="1" applyFill="1" applyAlignment="1">
      <alignment vertical="bottom"/>
    </xf>
    <xf numFmtId="171" fontId="9" fillId="0" borderId="0" xfId="0" applyNumberFormat="1" applyFont="1" applyFill="1" applyAlignment="1">
      <alignment vertical="bottom"/>
    </xf>
    <xf numFmtId="0" fontId="14" fillId="0" borderId="0" xfId="0" applyFont="1" applyFill="1" applyAlignment="1">
      <alignment vertical="bottom"/>
    </xf>
    <xf numFmtId="0" fontId="15" fillId="0" borderId="0" xfId="0" applyFont="1" applyFill="1" applyAlignment="1">
      <alignment vertical="bottom"/>
    </xf>
    <xf numFmtId="0" fontId="3" fillId="0" borderId="0" xfId="0" applyFill="1" applyAlignment="1">
      <alignment horizontal="right" vertical="bottom"/>
    </xf>
    <xf numFmtId="165" fontId="3" fillId="0" borderId="0" xfId="0" applyNumberFormat="1" applyFill="1" applyAlignment="1">
      <alignment vertical="bottom"/>
    </xf>
    <xf numFmtId="9" fontId="3" fillId="0" borderId="0" xfId="0" applyNumberFormat="1" applyAlignment="1">
      <alignment vertical="bottom"/>
    </xf>
    <xf numFmtId="172" fontId="3" fillId="0" borderId="0" xfId="0" applyNumberFormat="1" applyFill="1" applyAlignment="1">
      <alignment vertical="bottom"/>
    </xf>
    <xf numFmtId="2" fontId="3" fillId="0" borderId="0" xfId="0" applyNumberFormat="1" applyFill="1" applyAlignment="1">
      <alignment vertical="bottom"/>
    </xf>
    <xf numFmtId="9" fontId="3" fillId="0" borderId="0" xfId="0" applyNumberFormat="1" applyFill="1" applyAlignment="1">
      <alignment vertical="bottom"/>
    </xf>
    <xf numFmtId="173" fontId="3" fillId="0" borderId="0" xfId="0" applyNumberFormat="1" applyFill="1" applyAlignment="1">
      <alignment vertical="bottom"/>
    </xf>
    <xf numFmtId="0" fontId="6" fillId="0" borderId="0" xfId="0" applyFont="1" applyAlignment="1">
      <alignment horizontal="center" vertical="bottom"/>
    </xf>
    <xf numFmtId="0" fontId="1" fillId="0" borderId="1" xfId="0" applyFont="1" applyBorder="1" applyAlignment="1">
      <alignment horizontal="center" vertical="bottom"/>
    </xf>
    <xf numFmtId="0" fontId="3" fillId="4" borderId="0" xfId="0" applyFill="1" applyAlignment="1">
      <alignment vertical="bottom"/>
    </xf>
    <xf numFmtId="4" fontId="3" fillId="4" borderId="0" xfId="0" applyNumberFormat="1" applyFill="1" applyAlignment="1">
      <alignment vertical="bottom"/>
    </xf>
    <xf numFmtId="0" fontId="1" fillId="0" borderId="0" xfId="0" applyFont="1" applyAlignment="1">
      <alignment horizontal="right" vertical="bottom"/>
    </xf>
    <xf numFmtId="171" fontId="1" fillId="0" borderId="0" xfId="0" applyNumberFormat="1" applyFont="1" applyFill="1" applyAlignment="1">
      <alignment vertical="bottom"/>
    </xf>
    <xf numFmtId="4" fontId="1" fillId="4" borderId="0" xfId="0" applyNumberFormat="1" applyFont="1" applyFill="1" applyAlignment="1">
      <alignment vertical="bottom"/>
    </xf>
    <xf numFmtId="0" fontId="3" fillId="0" borderId="0" xfId="0" applyAlignment="1">
      <alignment horizontal="right" vertical="bottom"/>
    </xf>
    <xf numFmtId="0" fontId="16" fillId="0" borderId="0" xfId="4" applyFill="1" applyAlignment="1">
      <alignment vertical="bottom"/>
    </xf>
    <xf numFmtId="0" fontId="1" fillId="0" borderId="0" xfId="0" applyFont="1" applyBorder="1" applyAlignment="1">
      <alignment horizontal="center" vertical="bottom" wrapText="1"/>
    </xf>
    <xf numFmtId="0" fontId="3" fillId="4" borderId="7" xfId="0" applyFill="1" applyBorder="1" applyAlignment="1">
      <alignment horizontal="center" vertical="bottom"/>
    </xf>
    <xf numFmtId="0" fontId="3" fillId="4" borderId="9" xfId="0" applyFill="1" applyBorder="1" applyAlignment="1">
      <alignment horizontal="center" vertical="bottom"/>
    </xf>
    <xf numFmtId="0" fontId="17" fillId="0" borderId="0" xfId="0" applyFont="1" applyAlignment="1">
      <alignment vertical="bottom"/>
    </xf>
    <xf numFmtId="0" fontId="18" fillId="0" borderId="10" xfId="0" applyFont="1" applyBorder="1" applyAlignment="1">
      <alignment horizontal="center" vertical="bottom"/>
    </xf>
    <xf numFmtId="0" fontId="18" fillId="0" borderId="11" xfId="0" applyFont="1" applyBorder="1" applyAlignment="1">
      <alignment horizontal="center" vertical="bottom"/>
    </xf>
    <xf numFmtId="0" fontId="3" fillId="0" borderId="12" xfId="0" applyBorder="1" applyAlignment="1">
      <alignment vertical="bottom"/>
    </xf>
    <xf numFmtId="0" fontId="3" fillId="0" borderId="11" xfId="0" applyBorder="1" applyAlignment="1">
      <alignment vertical="bottom"/>
    </xf>
    <xf numFmtId="0" fontId="19" fillId="0" borderId="0" xfId="0" applyFont="1" applyAlignment="1">
      <alignment vertical="bottom"/>
    </xf>
    <xf numFmtId="0" fontId="18" fillId="0" borderId="13" xfId="0" applyFont="1" applyBorder="1" applyAlignment="1">
      <alignment horizontal="center" vertical="bottom"/>
    </xf>
    <xf numFmtId="0" fontId="18" fillId="0" borderId="14" xfId="0" applyFont="1" applyBorder="1" applyAlignment="1">
      <alignment horizontal="center" vertical="bottom"/>
    </xf>
    <xf numFmtId="0" fontId="17" fillId="0" borderId="5" xfId="0" applyFont="1" applyFill="1" applyBorder="1" applyAlignment="1">
      <alignment vertical="bottom"/>
    </xf>
    <xf numFmtId="0" fontId="1" fillId="4" borderId="15" xfId="0" applyFont="1" applyFill="1" applyBorder="1" applyAlignment="1">
      <alignment vertical="bottom"/>
    </xf>
    <xf numFmtId="0" fontId="20" fillId="0" borderId="0" xfId="0" applyFont="1" applyAlignment="1">
      <alignment vertical="bottom"/>
    </xf>
    <xf numFmtId="9" fontId="1" fillId="4" borderId="16" xfId="0" applyNumberFormat="1" applyFont="1" applyFill="1" applyBorder="1" applyAlignment="1">
      <alignment vertical="bottom"/>
    </xf>
    <xf numFmtId="0" fontId="1" fillId="4" borderId="17" xfId="0" applyFont="1" applyFill="1" applyBorder="1" applyAlignment="1">
      <alignment vertical="bottom"/>
    </xf>
    <xf numFmtId="9" fontId="1" fillId="4" borderId="18" xfId="0" applyNumberFormat="1" applyFont="1" applyFill="1" applyBorder="1" applyAlignment="1">
      <alignment vertical="bottom"/>
    </xf>
    <xf numFmtId="0" fontId="17" fillId="0" borderId="7" xfId="0" applyFont="1" applyFill="1" applyBorder="1" applyAlignment="1">
      <alignment vertical="bottom"/>
    </xf>
    <xf numFmtId="0" fontId="1" fillId="4" borderId="19" xfId="0" applyFont="1" applyFill="1" applyBorder="1" applyAlignment="1">
      <alignment vertical="bottom"/>
    </xf>
    <xf numFmtId="9" fontId="1" fillId="4" borderId="20" xfId="0" applyNumberFormat="1" applyFont="1" applyFill="1" applyBorder="1" applyAlignment="1">
      <alignment vertical="bottom"/>
    </xf>
    <xf numFmtId="0" fontId="17" fillId="0" borderId="0" xfId="0" applyFont="1" applyFill="1" applyBorder="1" applyAlignment="1">
      <alignment vertical="bottom"/>
    </xf>
    <xf numFmtId="0" fontId="18" fillId="0" borderId="21" xfId="0" applyFont="1" applyFill="1" applyBorder="1" applyAlignment="1">
      <alignment vertical="bottom"/>
    </xf>
    <xf numFmtId="0" fontId="1" fillId="0" borderId="3" xfId="0" applyFont="1" applyBorder="1" applyAlignment="1">
      <alignment vertical="bottom"/>
    </xf>
    <xf numFmtId="0" fontId="1" fillId="0" borderId="3" xfId="0" applyFont="1" applyFill="1" applyBorder="1" applyAlignment="1">
      <alignment vertical="bottom"/>
    </xf>
    <xf numFmtId="0" fontId="1" fillId="0" borderId="4" xfId="0" applyFont="1" applyFill="1" applyBorder="1" applyAlignment="1">
      <alignment vertical="bottom"/>
    </xf>
    <xf numFmtId="0" fontId="3" fillId="4" borderId="15" xfId="0" applyFill="1" applyBorder="1" applyAlignment="1">
      <alignment vertical="bottom"/>
    </xf>
    <xf numFmtId="0" fontId="21" fillId="0" borderId="0" xfId="0" applyFont="1" applyAlignment="1">
      <alignment vertical="center" wrapText="1"/>
    </xf>
    <xf numFmtId="0" fontId="3" fillId="4" borderId="16" xfId="0" applyFill="1" applyBorder="1" applyAlignment="1">
      <alignment vertical="bottom"/>
    </xf>
    <xf numFmtId="0" fontId="3" fillId="4" borderId="17" xfId="0" applyFill="1" applyBorder="1" applyAlignment="1">
      <alignment vertical="bottom"/>
    </xf>
    <xf numFmtId="0" fontId="3" fillId="4" borderId="17" xfId="0" applyFont="1" applyFill="1" applyBorder="1" applyAlignment="1">
      <alignment vertical="bottom"/>
    </xf>
    <xf numFmtId="0" fontId="3" fillId="4" borderId="18" xfId="0" applyFill="1" applyBorder="1" applyAlignment="1">
      <alignment vertical="bottom"/>
    </xf>
    <xf numFmtId="0" fontId="1" fillId="0" borderId="7" xfId="0" applyFont="1" applyBorder="1" applyAlignment="1">
      <alignment vertical="bottom"/>
    </xf>
    <xf numFmtId="0" fontId="3" fillId="4" borderId="19" xfId="0" applyFill="1" applyBorder="1" applyAlignment="1">
      <alignment vertical="bottom"/>
    </xf>
    <xf numFmtId="0" fontId="3" fillId="4" borderId="20" xfId="0" applyFill="1" applyBorder="1" applyAlignment="1">
      <alignment vertical="bottom"/>
    </xf>
    <xf numFmtId="0" fontId="22" fillId="0" borderId="21" xfId="0" applyFont="1" applyBorder="1" applyAlignment="1">
      <alignment vertical="bottom"/>
    </xf>
    <xf numFmtId="0" fontId="3" fillId="0" borderId="22" xfId="0" applyBorder="1" applyAlignment="1">
      <alignment vertical="bottom"/>
    </xf>
    <xf numFmtId="0" fontId="3" fillId="0" borderId="23" xfId="0" applyBorder="1" applyAlignment="1">
      <alignment vertical="bottom"/>
    </xf>
    <xf numFmtId="0" fontId="3" fillId="0" borderId="5" xfId="0" applyBorder="1" applyAlignment="1">
      <alignment vertical="bottom"/>
    </xf>
    <xf numFmtId="0" fontId="1" fillId="0" borderId="0" xfId="0" applyFont="1" applyBorder="1" applyAlignment="1">
      <alignment vertical="bottom"/>
    </xf>
    <xf numFmtId="0" fontId="1" fillId="0" borderId="6" xfId="0" applyFont="1" applyBorder="1" applyAlignment="1">
      <alignment vertical="bottom"/>
    </xf>
    <xf numFmtId="0" fontId="3" fillId="0" borderId="0" xfId="0" applyFill="1" applyBorder="1" applyAlignment="1">
      <alignment vertical="bottom"/>
    </xf>
    <xf numFmtId="0" fontId="3" fillId="0" borderId="6" xfId="0" applyFill="1" applyBorder="1" applyAlignment="1">
      <alignment vertical="bottom"/>
    </xf>
    <xf numFmtId="0" fontId="23" fillId="0" borderId="0" xfId="0" applyFont="1" applyAlignment="1">
      <alignment vertical="bottom"/>
    </xf>
    <xf numFmtId="0" fontId="3" fillId="0" borderId="0" xfId="0" applyFont="1" applyFill="1" applyBorder="1" applyAlignment="1">
      <alignment vertical="bottom"/>
    </xf>
    <xf numFmtId="0" fontId="3" fillId="0" borderId="7" xfId="0" applyBorder="1" applyAlignment="1">
      <alignment vertical="bottom"/>
    </xf>
    <xf numFmtId="0" fontId="3" fillId="0" borderId="8" xfId="0" applyFill="1" applyBorder="1" applyAlignment="1">
      <alignment vertical="bottom"/>
    </xf>
    <xf numFmtId="0" fontId="3" fillId="0" borderId="9" xfId="0" applyFill="1" applyBorder="1" applyAlignment="1">
      <alignment vertical="bottom"/>
    </xf>
    <xf numFmtId="0" fontId="4" fillId="0" borderId="0" xfId="0" applyFont="1" applyAlignment="1">
      <alignment vertical="bottom"/>
    </xf>
    <xf numFmtId="0" fontId="3" fillId="0" borderId="21" xfId="0" applyBorder="1" applyAlignment="1">
      <alignment vertical="bottom"/>
    </xf>
    <xf numFmtId="0" fontId="17" fillId="0" borderId="22" xfId="0" applyFont="1" applyFill="1" applyBorder="1" applyAlignment="1">
      <alignment horizontal="right" vertical="bottom"/>
    </xf>
    <xf numFmtId="0" fontId="24" fillId="0" borderId="3" xfId="0" applyFont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0" fontId="3" fillId="4" borderId="3" xfId="0" applyFill="1" applyBorder="1" applyAlignment="1">
      <alignment horizontal="center" vertical="bottom" wrapText="1"/>
    </xf>
    <xf numFmtId="0" fontId="3" fillId="4" borderId="4" xfId="0" applyFill="1" applyBorder="1" applyAlignment="1">
      <alignment horizontal="center" vertical="bottom" wrapText="1"/>
    </xf>
    <xf numFmtId="0" fontId="3" fillId="0" borderId="0" xfId="0">
      <alignment vertical="center"/>
    </xf>
    <xf numFmtId="0" fontId="3" fillId="0" borderId="5" xfId="0" applyBorder="1">
      <alignment vertical="center"/>
    </xf>
    <xf numFmtId="0" fontId="3" fillId="0" borderId="0" xfId="0" applyFill="1" applyBorder="1">
      <alignment vertical="center"/>
    </xf>
    <xf numFmtId="0" fontId="3" fillId="4" borderId="15" xfId="0" applyFill="1" applyBorder="1" applyAlignment="1">
      <alignment horizontal="right" vertical="center"/>
    </xf>
    <xf numFmtId="0" fontId="3" fillId="4" borderId="15" xfId="0" applyFill="1" applyBorder="1" applyAlignment="1">
      <alignment horizontal="center" vertical="center"/>
    </xf>
    <xf numFmtId="0" fontId="3" fillId="4" borderId="15" xfId="0" applyFill="1" applyBorder="1">
      <alignment vertical="center"/>
    </xf>
    <xf numFmtId="0" fontId="3" fillId="4" borderId="0" xfId="0" applyFill="1" applyBorder="1" applyAlignment="1">
      <alignment horizontal="center" vertical="center"/>
    </xf>
    <xf numFmtId="0" fontId="3" fillId="4" borderId="6" xfId="0" applyFill="1" applyBorder="1" applyAlignment="1">
      <alignment horizontal="center" vertical="center"/>
    </xf>
    <xf numFmtId="0" fontId="3" fillId="0" borderId="0" xfId="0" applyFill="1" applyAlignment="1">
      <alignment horizontal="center" vertical="center"/>
    </xf>
    <xf numFmtId="0" fontId="3" fillId="4" borderId="17" xfId="0" applyFill="1" applyBorder="1" applyAlignment="1">
      <alignment horizontal="right" vertical="center"/>
    </xf>
    <xf numFmtId="0" fontId="3" fillId="4" borderId="17" xfId="0" applyFill="1" applyBorder="1" applyAlignment="1">
      <alignment horizontal="center" vertical="center"/>
    </xf>
    <xf numFmtId="0" fontId="3" fillId="0" borderId="0" xfId="0" applyFill="1">
      <alignment vertical="center"/>
    </xf>
    <xf numFmtId="0" fontId="3" fillId="0" borderId="8" xfId="0" applyBorder="1" applyAlignment="1">
      <alignment vertical="bottom"/>
    </xf>
    <xf numFmtId="0" fontId="3" fillId="0" borderId="9" xfId="0" applyBorder="1" applyAlignment="1">
      <alignment vertical="bottom"/>
    </xf>
    <xf numFmtId="0" fontId="22" fillId="0" borderId="22" xfId="0" applyFont="1" applyFill="1" applyBorder="1" applyAlignment="1">
      <alignment horizontal="right" vertical="bottom"/>
    </xf>
    <xf numFmtId="0" fontId="22" fillId="0" borderId="22" xfId="0" applyFont="1" applyFill="1" applyBorder="1" applyAlignment="1">
      <alignment horizontal="left" vertical="bottom"/>
    </xf>
    <xf numFmtId="0" fontId="25" fillId="0" borderId="22" xfId="0" applyFont="1" applyFill="1" applyBorder="1" applyAlignment="1">
      <alignment horizontal="left" vertical="bottom"/>
    </xf>
    <xf numFmtId="0" fontId="3" fillId="0" borderId="22" xfId="0" applyFill="1" applyBorder="1" applyAlignment="1">
      <alignment vertical="bottom"/>
    </xf>
    <xf numFmtId="0" fontId="3" fillId="0" borderId="23" xfId="0" applyFill="1" applyBorder="1" applyAlignment="1">
      <alignment vertical="bottom"/>
    </xf>
    <xf numFmtId="0" fontId="3" fillId="0" borderId="0" xfId="0" applyAlignment="1">
      <alignment horizontal="center" vertical="center"/>
    </xf>
    <xf numFmtId="0" fontId="3" fillId="0" borderId="5" xfId="0" applyBorder="1" applyAlignment="1">
      <alignment horizontal="center" vertical="center"/>
    </xf>
    <xf numFmtId="0" fontId="3" fillId="0" borderId="0" xfId="0" applyFill="1" applyBorder="1" applyAlignment="1">
      <alignment horizontal="center" vertical="center"/>
    </xf>
    <xf numFmtId="0" fontId="3" fillId="4" borderId="17" xfId="0" applyFill="1" applyBorder="1" applyAlignment="1">
      <alignment horizontal="left" vertical="center" wrapText="1"/>
    </xf>
    <xf numFmtId="0" fontId="3" fillId="4" borderId="17" xfId="0" applyFill="1" applyBorder="1" applyAlignment="1">
      <alignment horizontal="left" vertical="center" wrapText="1"/>
    </xf>
    <xf numFmtId="0" fontId="3" fillId="0" borderId="6" xfId="0" applyFill="1" applyBorder="1" applyAlignment="1">
      <alignment horizontal="center" vertical="center"/>
    </xf>
  </cellXfs>
  <cellStyles count="5">
    <cellStyle name="常规" xfId="0" builtinId="0"/>
    <cellStyle name="货币" xfId="1" builtinId="4"/>
    <cellStyle name="千位分隔" xfId="2" builtinId="3"/>
    <cellStyle name="百分比" xfId="3" builtinId="5"/>
    <cellStyle name="Hyperlink" xfId="4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0.png"/><Relationship Id="rId2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0.png"/><Relationship Id="rId2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0.png"/><Relationship Id="rId2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0.png"/><Relationship Id="rId2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371401</xdr:colOff>
      <xdr:row>0</xdr:row>
      <xdr:rowOff>0</xdr:rowOff>
    </xdr:from>
    <xdr:to>
      <xdr:col>1</xdr:col>
      <xdr:colOff>1704096</xdr:colOff>
      <xdr:row>4</xdr:row>
      <xdr:rowOff>177031</xdr:rowOff>
    </xdr:to>
    <xdr:pic>
      <xdr:nvPicPr>
        <xdr:cNvPr id="2" name="Picture 1" descr=" "/>
        <xdr:cNvPicPr/>
      </xdr:nvPicPr>
      <xdr:blipFill>
        <a:blip xmlns:r="http://schemas.openxmlformats.org/officeDocument/2006/relationships" r:embed="rId1"/>
        <a:srcRect t="26003" b="25323"/>
        <a:stretch>
          <a:fillRect/>
        </a:stretch>
      </xdr:blipFill>
      <xdr:spPr>
        <a:xfrm>
          <a:off x="371476" y="0"/>
          <a:ext cx="1943099" cy="94576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5</xdr:col>
      <xdr:colOff>285750</xdr:colOff>
      <xdr:row>0</xdr:row>
      <xdr:rowOff>50601</xdr:rowOff>
    </xdr:from>
    <xdr:to>
      <xdr:col>8</xdr:col>
      <xdr:colOff>132906</xdr:colOff>
      <xdr:row>4</xdr:row>
      <xdr:rowOff>481161</xdr:rowOff>
    </xdr:to>
    <xdr:pic>
      <xdr:nvPicPr>
        <xdr:cNvPr id="3" name="Picture 3" descr=" 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5705475" y="59968"/>
          <a:ext cx="1676400" cy="119640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101101</xdr:colOff>
      <xdr:row>0</xdr:row>
      <xdr:rowOff>0</xdr:rowOff>
    </xdr:from>
    <xdr:to>
      <xdr:col>0</xdr:col>
      <xdr:colOff>1255934</xdr:colOff>
      <xdr:row>3</xdr:row>
      <xdr:rowOff>0</xdr:rowOff>
    </xdr:to>
    <xdr:pic>
      <xdr:nvPicPr>
        <xdr:cNvPr id="2" name="Picture 1" descr=" "/>
        <xdr:cNvPicPr/>
      </xdr:nvPicPr>
      <xdr:blipFill>
        <a:blip xmlns:r="http://schemas.openxmlformats.org/officeDocument/2006/relationships" r:embed="rId1"/>
        <a:srcRect t="26003" b="25323"/>
        <a:stretch>
          <a:fillRect/>
        </a:stretch>
      </xdr:blipFill>
      <xdr:spPr>
        <a:xfrm>
          <a:off x="102344" y="9525"/>
          <a:ext cx="1154599" cy="56197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133350</xdr:colOff>
      <xdr:row>0</xdr:row>
      <xdr:rowOff>75902</xdr:rowOff>
    </xdr:from>
    <xdr:to>
      <xdr:col>2</xdr:col>
      <xdr:colOff>0</xdr:colOff>
      <xdr:row>3</xdr:row>
      <xdr:rowOff>75902</xdr:rowOff>
    </xdr:to>
    <xdr:pic>
      <xdr:nvPicPr>
        <xdr:cNvPr id="3" name="Picture 2" descr=" 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419225" y="76201"/>
          <a:ext cx="800785" cy="5715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466651</xdr:colOff>
      <xdr:row>0</xdr:row>
      <xdr:rowOff>176956</xdr:rowOff>
    </xdr:from>
    <xdr:to>
      <xdr:col>9</xdr:col>
      <xdr:colOff>494709</xdr:colOff>
      <xdr:row>5</xdr:row>
      <xdr:rowOff>126503</xdr:rowOff>
    </xdr:to>
    <xdr:pic>
      <xdr:nvPicPr>
        <xdr:cNvPr id="2" name="Picture 1" descr=" "/>
        <xdr:cNvPicPr/>
      </xdr:nvPicPr>
      <xdr:blipFill>
        <a:blip xmlns:r="http://schemas.openxmlformats.org/officeDocument/2006/relationships" r:embed="rId1"/>
        <a:srcRect t="26003" b="25323"/>
        <a:stretch>
          <a:fillRect/>
        </a:stretch>
      </xdr:blipFill>
      <xdr:spPr>
        <a:xfrm>
          <a:off x="4914900" y="180976"/>
          <a:ext cx="2857143" cy="13906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11</xdr:col>
      <xdr:colOff>18459</xdr:colOff>
      <xdr:row>0</xdr:row>
      <xdr:rowOff>215800</xdr:rowOff>
    </xdr:from>
    <xdr:to>
      <xdr:col>16</xdr:col>
      <xdr:colOff>65715</xdr:colOff>
      <xdr:row>10</xdr:row>
      <xdr:rowOff>25300</xdr:rowOff>
    </xdr:to>
    <xdr:pic>
      <xdr:nvPicPr>
        <xdr:cNvPr id="3" name="Picture 2" descr=" 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8515350" y="219603"/>
          <a:ext cx="3095068" cy="220887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1154533</xdr:colOff>
      <xdr:row>2</xdr:row>
      <xdr:rowOff>177031</xdr:rowOff>
    </xdr:to>
    <xdr:pic>
      <xdr:nvPicPr>
        <xdr:cNvPr id="2" name="Picture 1" descr=" "/>
        <xdr:cNvPicPr/>
      </xdr:nvPicPr>
      <xdr:blipFill>
        <a:blip xmlns:r="http://schemas.openxmlformats.org/officeDocument/2006/relationships" r:embed="rId1"/>
        <a:srcRect t="26003" b="25323"/>
        <a:stretch>
          <a:fillRect/>
        </a:stretch>
      </xdr:blipFill>
      <xdr:spPr>
        <a:xfrm>
          <a:off x="0" y="0"/>
          <a:ext cx="1154599" cy="56197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85072</xdr:colOff>
      <xdr:row>0</xdr:row>
      <xdr:rowOff>0</xdr:rowOff>
    </xdr:from>
    <xdr:to>
      <xdr:col>2</xdr:col>
      <xdr:colOff>323691</xdr:colOff>
      <xdr:row>2</xdr:row>
      <xdr:rowOff>279164</xdr:rowOff>
    </xdr:to>
    <xdr:pic>
      <xdr:nvPicPr>
        <xdr:cNvPr id="3" name="Picture 2" descr=" 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247775" y="1"/>
          <a:ext cx="942975" cy="672978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17</xdr:col>
      <xdr:colOff>18459</xdr:colOff>
      <xdr:row>15</xdr:row>
      <xdr:rowOff>37951</xdr:rowOff>
    </xdr:to>
    <xdr:pic>
      <xdr:nvPicPr>
        <xdr:cNvPr id="2" name="Picture 1" descr=" 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305675" y="381000"/>
          <a:ext cx="4895512" cy="312142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ensus.gov/programs-surveys/popest/data/data-sets.html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hyperlink" Target="https://www.latlong.net/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T18"/>
  <sheetViews>
    <sheetView workbookViewId="0">
      <pane ySplit="5" topLeftCell="A6" state="frozen" activePane="bottomLeft"/>
      <selection pane="bottomLeft" activeCell="B6" sqref="B6"/>
    </sheetView>
  </sheetViews>
  <sheetFormatPr defaultRowHeight="15.0" defaultColWidth="10"/>
  <cols>
    <col min="2" max="2" customWidth="1" width="37.710938" style="0"/>
    <col min="3" max="3" customWidth="1" width="15.285156" style="0"/>
    <col min="4" max="4" customWidth="1" width="10.140625" style="0"/>
    <col min="5" max="5" customWidth="1" width="13.7109375" style="0"/>
    <col min="257" max="16384" width="9" style="0" hidden="0"/>
  </cols>
  <sheetData>
    <row r="5" spans="8:8" s="1" ht="45.75" customFormat="1">
      <c r="A5" s="1" t="s">
        <v>0</v>
      </c>
      <c r="B5" s="1" t="s">
        <v>5</v>
      </c>
      <c r="C5" s="1" t="s">
        <v>6</v>
      </c>
      <c r="D5" s="2" t="s">
        <v>42</v>
      </c>
      <c r="E5" s="3" t="s">
        <v>43</v>
      </c>
    </row>
    <row r="6" spans="8:8" ht="15.75">
      <c r="A6" t="s">
        <v>41</v>
      </c>
      <c r="B6" s="4" t="s">
        <v>54</v>
      </c>
      <c r="C6" s="5">
        <v>50.79</v>
      </c>
      <c r="D6" s="6">
        <f>SUMIF('Sales History'!$B$4:$B$2195,'SKU List'!A6,'Sales History'!$D$4:$D$2195)</f>
        <v>13934.0</v>
      </c>
      <c r="E6" s="7">
        <f>D6/365</f>
        <v>38.175342465753424</v>
      </c>
    </row>
    <row r="7" spans="8:8">
      <c r="A7" t="s">
        <v>33</v>
      </c>
      <c r="B7" s="4" t="s">
        <v>53</v>
      </c>
      <c r="C7" s="5">
        <v>45.711</v>
      </c>
      <c r="D7" s="6">
        <f>SUMIF('Sales History'!$B$4:$B$2195,'SKU List'!A7,'Sales History'!$D$4:$D$2195)</f>
        <v>10428.0</v>
      </c>
      <c r="E7" s="7">
        <f t="shared" si="0" ref="E7:E11">D7/365</f>
        <v>28.56986301369863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8:8">
      <c r="A8" t="s">
        <v>34</v>
      </c>
      <c r="B8" s="4" t="s">
        <v>52</v>
      </c>
      <c r="C8" s="5">
        <v>40.632000000000005</v>
      </c>
      <c r="D8" s="6">
        <f>SUMIF('Sales History'!$B$4:$B$2195,'SKU List'!A8,'Sales History'!$D$4:$D$2195)</f>
        <v>15045.0</v>
      </c>
      <c r="E8" s="7">
        <f t="shared" si="0"/>
        <v>41.21917808219178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8:8">
      <c r="A9">
        <v>8.4325322E7</v>
      </c>
      <c r="B9" s="4" t="s">
        <v>51</v>
      </c>
      <c r="C9" s="5">
        <v>35.553</v>
      </c>
      <c r="D9" s="6">
        <f>SUMIF('Sales History'!$B$4:$B$2195,'SKU List'!A9,'Sales History'!$D$4:$D$2195)</f>
        <v>7908.0</v>
      </c>
      <c r="E9" s="7">
        <f t="shared" si="0"/>
        <v>21.665753424657535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8:8">
      <c r="A10" t="s">
        <v>35</v>
      </c>
      <c r="B10" s="4" t="s">
        <v>50</v>
      </c>
      <c r="C10" s="5">
        <v>5.079000000000001</v>
      </c>
      <c r="D10" s="6">
        <f>SUMIF('Sales History'!$B$4:$B$2195,'SKU List'!A10,'Sales History'!$D$4:$D$2195)</f>
        <v>14015.0</v>
      </c>
      <c r="E10" s="7">
        <f t="shared" si="0"/>
        <v>38.397260273972606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8:8">
      <c r="A11" t="s">
        <v>36</v>
      </c>
      <c r="B11" s="4" t="s">
        <v>49</v>
      </c>
      <c r="C11" s="5">
        <v>10.158000000000001</v>
      </c>
      <c r="D11" s="6">
        <f>SUMIF('Sales History'!$B$4:$B$2195,'SKU List'!A11,'Sales History'!$D$4:$D$2195)</f>
        <v>13981.0</v>
      </c>
      <c r="E11" s="7">
        <f t="shared" si="0"/>
        <v>38.3041095890411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8:8">
      <c r="G12" s="8"/>
      <c r="H12" s="8"/>
      <c r="I12" s="8"/>
      <c r="J12" s="8"/>
      <c r="K12" s="8"/>
      <c r="L12" s="8"/>
      <c r="M12" s="8"/>
      <c r="N12" s="8"/>
      <c r="O12" s="8"/>
    </row>
    <row r="13" spans="8:8">
      <c r="G13" s="8"/>
      <c r="H13" s="8"/>
      <c r="I13" s="8"/>
      <c r="J13" s="8"/>
      <c r="K13" s="8"/>
      <c r="L13" s="8"/>
      <c r="M13" s="8"/>
      <c r="N13" s="8"/>
      <c r="O13" s="8"/>
    </row>
    <row r="14" spans="8:8">
      <c r="G14" s="8"/>
      <c r="H14" s="8"/>
      <c r="I14" s="8"/>
      <c r="J14" s="8"/>
      <c r="K14" s="8"/>
      <c r="L14" s="8"/>
      <c r="M14" s="8"/>
      <c r="N14" s="8"/>
      <c r="O14" s="8"/>
    </row>
    <row r="15" spans="8:8">
      <c r="G15" s="9"/>
      <c r="H15" s="8"/>
      <c r="I15" s="8"/>
      <c r="J15" s="8"/>
      <c r="K15" s="8"/>
      <c r="L15" s="8"/>
      <c r="M15" s="8"/>
      <c r="N15" s="8"/>
      <c r="O15" s="8"/>
    </row>
    <row r="16" spans="8:8">
      <c r="G16" s="8"/>
      <c r="H16" s="8"/>
      <c r="I16" s="8"/>
      <c r="J16" s="8"/>
      <c r="K16" s="8"/>
      <c r="L16" s="8"/>
      <c r="M16" s="8"/>
      <c r="N16" s="8"/>
      <c r="O16" s="8"/>
    </row>
    <row r="17" spans="8:8">
      <c r="G17" s="8"/>
      <c r="H17" s="8"/>
      <c r="I17" s="8"/>
      <c r="J17" s="8"/>
      <c r="K17" s="8"/>
      <c r="L17" s="8"/>
      <c r="M17" s="8"/>
      <c r="N17" s="8"/>
      <c r="O17" s="8"/>
    </row>
    <row r="18" spans="8:8">
      <c r="G18" s="8"/>
      <c r="H18" s="8"/>
      <c r="I18" s="8"/>
      <c r="J18" s="8"/>
      <c r="K18" s="8"/>
      <c r="L18" s="8"/>
      <c r="M18" s="8"/>
      <c r="N18" s="8"/>
      <c r="O18" s="8"/>
    </row>
  </sheetData>
  <autoFilter ref="A5:E5">
    <filterColumn colId="0" showButton="1"/>
  </autoFilter>
  <pageMargins left="0.7" right="0.7" top="0.75" bottom="0.75" header="0.3" footer="0.3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2:Q121"/>
  <sheetViews>
    <sheetView workbookViewId="0">
      <pane ySplit="7" topLeftCell="A8" state="frozen" activePane="bottomLeft"/>
      <selection pane="bottomLeft" activeCell="L3" sqref="L3"/>
    </sheetView>
  </sheetViews>
  <sheetFormatPr defaultRowHeight="15.0" defaultColWidth="10"/>
  <cols>
    <col min="1" max="1" customWidth="1" width="19.285156" style="10"/>
    <col min="2" max="2" customWidth="1" width="14.0" style="10"/>
    <col min="3" max="3" customWidth="1" width="9.425781" style="0"/>
    <col min="4" max="4" customWidth="1" width="12.5703125" style="0"/>
    <col min="5" max="5" customWidth="1" width="11.5703125" style="0"/>
    <col min="6" max="6" customWidth="1" width="19.425781" style="10"/>
    <col min="7" max="7" customWidth="1" width="13.7109375" style="8"/>
    <col min="257" max="16384" width="9" style="0" hidden="0"/>
  </cols>
  <sheetData>
    <row r="3" spans="8:8">
      <c r="G3" s="11"/>
      <c r="K3" s="12">
        <f>AVERAGE(C8,C119)</f>
        <v>607.6037373401351</v>
      </c>
      <c r="L3" t="s">
        <v>201</v>
      </c>
    </row>
    <row r="4" spans="8:8">
      <c r="I4" s="13" t="s">
        <v>186</v>
      </c>
      <c r="K4" s="14"/>
      <c r="L4" s="15" t="s">
        <v>188</v>
      </c>
      <c r="M4" s="16">
        <f>SUBTOTAL(1,G:G)</f>
        <v>39.455357142857146</v>
      </c>
      <c r="N4" s="14" t="s">
        <v>128</v>
      </c>
      <c r="O4" s="17" t="s">
        <v>171</v>
      </c>
    </row>
    <row r="5" spans="8:8">
      <c r="I5" s="14"/>
      <c r="J5" s="14"/>
      <c r="K5" s="14"/>
      <c r="L5" s="15" t="s">
        <v>189</v>
      </c>
      <c r="M5" s="18">
        <f>SUBTOTAL(7,G:G)</f>
        <v>5.756137958355777</v>
      </c>
      <c r="N5" s="14" t="s">
        <v>128</v>
      </c>
      <c r="O5" s="17" t="s">
        <v>171</v>
      </c>
    </row>
    <row r="6" spans="8:8">
      <c r="K6" s="19"/>
      <c r="L6" s="15" t="s">
        <v>187</v>
      </c>
      <c r="M6" s="20">
        <f>SUBTOTAL(1,E:E)</f>
        <v>181.00208118233863</v>
      </c>
      <c r="N6" s="19" t="s">
        <v>175</v>
      </c>
      <c r="O6" s="17" t="s">
        <v>171</v>
      </c>
      <c r="P6" s="8"/>
    </row>
    <row r="7" spans="8:8" s="1" ht="45.75" customFormat="1">
      <c r="A7" s="21" t="s">
        <v>2</v>
      </c>
      <c r="B7" s="21" t="s">
        <v>0</v>
      </c>
      <c r="C7" s="22" t="s">
        <v>39</v>
      </c>
      <c r="D7" s="22" t="s">
        <v>40</v>
      </c>
      <c r="E7" s="23" t="s">
        <v>56</v>
      </c>
      <c r="F7" s="21" t="s">
        <v>3</v>
      </c>
      <c r="G7" s="3" t="s">
        <v>172</v>
      </c>
      <c r="H7" s="24"/>
      <c r="I7" s="24"/>
      <c r="J7" s="24"/>
      <c r="K7" s="24"/>
      <c r="O7" s="24"/>
      <c r="P7" s="24"/>
    </row>
    <row r="8" spans="8:8" ht="15.75">
      <c r="A8" s="25">
        <v>42736.0</v>
      </c>
      <c r="B8" s="10" t="s">
        <v>41</v>
      </c>
      <c r="C8" s="26">
        <v>794.297686457344</v>
      </c>
      <c r="D8" s="27">
        <v>40342.3794951685</v>
      </c>
      <c r="E8" s="28">
        <v>164.9462285865691</v>
      </c>
      <c r="F8" s="25">
        <v>42785.0</v>
      </c>
      <c r="G8" s="29">
        <f>F8-A8</f>
        <v>49.0</v>
      </c>
    </row>
    <row r="9" spans="8:8">
      <c r="A9" s="25">
        <v>42741.0</v>
      </c>
      <c r="B9" s="10" t="s">
        <v>33</v>
      </c>
      <c r="C9" s="26">
        <v>581.7306556687087</v>
      </c>
      <c r="D9" s="27">
        <v>26591.49000127234</v>
      </c>
      <c r="E9" s="28">
        <v>173.51222518153793</v>
      </c>
      <c r="F9" s="25">
        <v>42779.0</v>
      </c>
      <c r="G9" s="30">
        <f t="shared" si="0" ref="G9:G72">F9-A9</f>
        <v>38.0</v>
      </c>
      <c r="H9" s="8"/>
      <c r="I9" s="8"/>
      <c r="J9" s="8"/>
      <c r="K9" s="8"/>
      <c r="L9" s="8"/>
      <c r="M9" s="8"/>
      <c r="N9" s="8"/>
      <c r="O9" s="8"/>
      <c r="P9" s="8"/>
    </row>
    <row r="10" spans="8:8">
      <c r="A10" s="25">
        <v>42742.0</v>
      </c>
      <c r="B10" s="10" t="s">
        <v>34</v>
      </c>
      <c r="C10" s="26">
        <v>799.6769395715094</v>
      </c>
      <c r="D10" s="27">
        <v>32492.47340866957</v>
      </c>
      <c r="E10" s="28">
        <v>191.6616692500102</v>
      </c>
      <c r="F10" s="25">
        <v>42772.0</v>
      </c>
      <c r="G10" s="30">
        <f t="shared" si="0"/>
        <v>30.0</v>
      </c>
      <c r="H10" s="8"/>
      <c r="I10" s="8"/>
      <c r="J10" s="8"/>
      <c r="K10" s="8"/>
      <c r="L10" s="8"/>
      <c r="M10" s="8"/>
      <c r="N10" s="8"/>
      <c r="O10" s="8"/>
      <c r="P10" s="8"/>
    </row>
    <row r="11" spans="8:8">
      <c r="A11" s="25">
        <v>42746.0</v>
      </c>
      <c r="B11" s="10">
        <v>8.4325322E7</v>
      </c>
      <c r="C11" s="26">
        <v>419.2797925460226</v>
      </c>
      <c r="D11" s="27">
        <v>14906.65446438874</v>
      </c>
      <c r="E11" s="28">
        <v>175.8406418295869</v>
      </c>
      <c r="F11" s="25">
        <v>42795.0</v>
      </c>
      <c r="G11" s="30">
        <f t="shared" si="0"/>
        <v>49.0</v>
      </c>
      <c r="H11" s="8"/>
      <c r="I11" s="8"/>
      <c r="J11" s="8"/>
      <c r="K11" s="8"/>
      <c r="L11" s="8"/>
      <c r="M11" s="8"/>
      <c r="N11" s="8"/>
      <c r="O11" s="8"/>
      <c r="P11" s="8"/>
    </row>
    <row r="12" spans="8:8">
      <c r="A12" s="25">
        <v>42749.0</v>
      </c>
      <c r="B12" s="10" t="s">
        <v>35</v>
      </c>
      <c r="C12" s="26">
        <v>812.3704599258747</v>
      </c>
      <c r="D12" s="27">
        <v>41260.29565963517</v>
      </c>
      <c r="E12" s="28">
        <v>165.23985358790662</v>
      </c>
      <c r="F12" s="25">
        <v>42793.0</v>
      </c>
      <c r="G12" s="30">
        <f t="shared" si="0"/>
        <v>44.0</v>
      </c>
      <c r="H12" s="8"/>
      <c r="I12" s="8"/>
      <c r="J12" s="8"/>
      <c r="K12" s="8"/>
      <c r="L12" s="8"/>
      <c r="M12" s="8"/>
      <c r="N12" s="8"/>
      <c r="O12" s="8"/>
      <c r="P12" s="8"/>
    </row>
    <row r="13" spans="8:8">
      <c r="A13" s="25">
        <v>42751.0</v>
      </c>
      <c r="B13" s="10" t="s">
        <v>36</v>
      </c>
      <c r="C13" s="26">
        <v>728.0620148255188</v>
      </c>
      <c r="D13" s="27">
        <v>36978.2697329881</v>
      </c>
      <c r="E13" s="28">
        <v>180.9723698402115</v>
      </c>
      <c r="F13" s="25">
        <v>42793.0</v>
      </c>
      <c r="G13" s="30">
        <f t="shared" si="0"/>
        <v>42.0</v>
      </c>
      <c r="H13" s="8"/>
      <c r="I13" s="8"/>
      <c r="J13" s="8"/>
      <c r="K13" s="8"/>
      <c r="L13" s="8"/>
      <c r="M13" s="8"/>
      <c r="N13" s="8"/>
      <c r="O13" s="8"/>
      <c r="P13" s="8"/>
    </row>
    <row r="14" spans="8:8">
      <c r="A14" s="25">
        <v>42754.0</v>
      </c>
      <c r="B14" s="10" t="s">
        <v>41</v>
      </c>
      <c r="C14" s="26">
        <v>720.1294527146127</v>
      </c>
      <c r="D14" s="27">
        <v>36575.37490337518</v>
      </c>
      <c r="E14" s="28">
        <v>167.07902003798085</v>
      </c>
      <c r="F14" s="25">
        <v>42796.0</v>
      </c>
      <c r="G14" s="30">
        <f t="shared" si="0"/>
        <v>42.0</v>
      </c>
      <c r="H14" s="8"/>
      <c r="I14" s="8"/>
      <c r="J14" s="8"/>
      <c r="K14" s="8"/>
      <c r="L14" s="8"/>
      <c r="M14" s="8"/>
      <c r="N14" s="8"/>
      <c r="O14" s="8"/>
      <c r="P14" s="8"/>
    </row>
    <row r="15" spans="8:8">
      <c r="A15" s="25">
        <v>42758.0</v>
      </c>
      <c r="B15" s="10" t="s">
        <v>33</v>
      </c>
      <c r="C15" s="26">
        <v>534.0901693309886</v>
      </c>
      <c r="D15" s="27">
        <v>24413.79573028882</v>
      </c>
      <c r="E15" s="28">
        <v>173.36037132568262</v>
      </c>
      <c r="F15" s="25">
        <v>42800.0</v>
      </c>
      <c r="G15" s="30">
        <f t="shared" si="0"/>
        <v>42.0</v>
      </c>
      <c r="H15" s="8"/>
      <c r="I15" s="8"/>
      <c r="J15" s="8"/>
      <c r="K15" s="8"/>
      <c r="L15" s="8"/>
      <c r="M15" s="8"/>
      <c r="N15" s="8"/>
      <c r="O15" s="8"/>
      <c r="P15" s="8"/>
    </row>
    <row r="16" spans="8:8">
      <c r="A16" s="25">
        <v>42763.0</v>
      </c>
      <c r="B16" s="10" t="s">
        <v>34</v>
      </c>
      <c r="C16" s="26">
        <v>738.5810113123385</v>
      </c>
      <c r="D16" s="27">
        <v>30010.023651642943</v>
      </c>
      <c r="E16" s="28">
        <v>166.41409033124182</v>
      </c>
      <c r="F16" s="25">
        <v>42807.0</v>
      </c>
      <c r="G16" s="30">
        <f t="shared" si="0"/>
        <v>44.0</v>
      </c>
      <c r="H16" s="8"/>
      <c r="I16" s="8"/>
      <c r="J16" s="8"/>
      <c r="K16" s="8"/>
      <c r="L16" s="8"/>
      <c r="M16" s="8"/>
      <c r="N16" s="8"/>
      <c r="O16" s="8"/>
      <c r="P16" s="8"/>
    </row>
    <row r="17" spans="8:8">
      <c r="A17" s="25">
        <v>42766.0</v>
      </c>
      <c r="B17" s="10">
        <v>8.4325322E7</v>
      </c>
      <c r="C17" s="26">
        <v>408.638052722776</v>
      </c>
      <c r="D17" s="27">
        <v>14528.308688452855</v>
      </c>
      <c r="E17" s="28">
        <v>172.34489146320144</v>
      </c>
      <c r="F17" s="25">
        <v>42799.0</v>
      </c>
      <c r="G17" s="30">
        <f t="shared" si="0"/>
        <v>33.0</v>
      </c>
      <c r="H17" s="8"/>
      <c r="I17" s="8"/>
      <c r="J17" s="8"/>
      <c r="K17" s="8"/>
      <c r="L17" s="8"/>
      <c r="M17" s="8"/>
      <c r="N17" s="8"/>
      <c r="O17" s="8"/>
      <c r="P17" s="8"/>
    </row>
    <row r="18" spans="8:8">
      <c r="A18" s="25">
        <v>42768.0</v>
      </c>
      <c r="B18" s="10" t="s">
        <v>35</v>
      </c>
      <c r="C18" s="26">
        <v>711.7918643660513</v>
      </c>
      <c r="D18" s="27">
        <v>36151.90879115174</v>
      </c>
      <c r="E18" s="28">
        <v>174.79009650709656</v>
      </c>
      <c r="F18" s="25">
        <v>42806.0</v>
      </c>
      <c r="G18" s="30">
        <f t="shared" si="0"/>
        <v>38.0</v>
      </c>
      <c r="H18" s="8"/>
      <c r="I18" s="8"/>
      <c r="J18" s="8"/>
      <c r="K18" s="8"/>
      <c r="L18" s="8"/>
      <c r="M18" s="8"/>
      <c r="N18" s="8"/>
      <c r="O18" s="8"/>
      <c r="P18" s="8"/>
    </row>
    <row r="19" spans="8:8">
      <c r="A19" s="25">
        <v>42770.0</v>
      </c>
      <c r="B19" s="10" t="s">
        <v>36</v>
      </c>
      <c r="C19" s="26">
        <v>756.2915560349614</v>
      </c>
      <c r="D19" s="27">
        <v>38412.04813101569</v>
      </c>
      <c r="E19" s="28">
        <v>197.05025454342228</v>
      </c>
      <c r="F19" s="25">
        <v>42800.0</v>
      </c>
      <c r="G19" s="30">
        <f t="shared" si="0"/>
        <v>30.0</v>
      </c>
      <c r="H19" s="8"/>
      <c r="I19" s="8"/>
      <c r="J19" s="8"/>
      <c r="K19" s="8"/>
      <c r="L19" s="8"/>
      <c r="M19" s="8"/>
      <c r="N19" s="8"/>
      <c r="O19" s="8"/>
      <c r="P19" s="8"/>
    </row>
    <row r="20" spans="8:8">
      <c r="A20" s="25">
        <v>42771.0</v>
      </c>
      <c r="B20" s="10" t="s">
        <v>41</v>
      </c>
      <c r="C20" s="26">
        <v>731.1074511211674</v>
      </c>
      <c r="D20" s="27">
        <v>37132.94744244409</v>
      </c>
      <c r="E20" s="28">
        <v>172.11048824379955</v>
      </c>
      <c r="F20" s="25">
        <v>42817.0</v>
      </c>
      <c r="G20" s="30">
        <f t="shared" si="0"/>
        <v>46.0</v>
      </c>
      <c r="H20" s="8"/>
      <c r="I20" s="8"/>
      <c r="J20" s="8"/>
      <c r="K20" s="8"/>
      <c r="L20" s="8"/>
      <c r="M20" s="8"/>
      <c r="N20" s="8"/>
      <c r="O20" s="8"/>
      <c r="P20" s="8"/>
    </row>
    <row r="21" spans="8:8">
      <c r="A21" s="25">
        <v>42776.0</v>
      </c>
      <c r="B21" s="10" t="s">
        <v>33</v>
      </c>
      <c r="C21" s="26">
        <v>590.2393117337991</v>
      </c>
      <c r="D21" s="27">
        <v>26980.42917866369</v>
      </c>
      <c r="E21" s="28">
        <v>188.54006874657898</v>
      </c>
      <c r="F21" s="25">
        <v>42811.0</v>
      </c>
      <c r="G21" s="30">
        <f t="shared" si="0"/>
        <v>35.0</v>
      </c>
      <c r="H21" s="8"/>
      <c r="I21" s="8"/>
      <c r="J21" s="8"/>
      <c r="K21" s="8"/>
      <c r="L21" s="8"/>
      <c r="M21" s="8"/>
      <c r="N21" s="8"/>
      <c r="O21" s="8"/>
      <c r="P21" s="8"/>
    </row>
    <row r="22" spans="8:8">
      <c r="A22" s="25">
        <v>42779.0</v>
      </c>
      <c r="B22" s="10" t="s">
        <v>34</v>
      </c>
      <c r="C22" s="26">
        <v>719.744590223023</v>
      </c>
      <c r="D22" s="27">
        <v>29244.662189941875</v>
      </c>
      <c r="E22" s="28">
        <v>179.0378693840777</v>
      </c>
      <c r="F22" s="25">
        <v>42820.0</v>
      </c>
      <c r="G22" s="30">
        <f t="shared" si="0"/>
        <v>41.0</v>
      </c>
      <c r="H22" s="8"/>
      <c r="I22" s="8"/>
      <c r="J22" s="8"/>
      <c r="K22" s="8"/>
      <c r="L22" s="8"/>
      <c r="M22" s="8"/>
      <c r="N22" s="8"/>
      <c r="O22" s="8"/>
      <c r="P22" s="8"/>
    </row>
    <row r="23" spans="8:8">
      <c r="A23" s="25">
        <v>42784.0</v>
      </c>
      <c r="B23" s="10">
        <v>8.4325322E7</v>
      </c>
      <c r="C23" s="26">
        <v>453.3240986705735</v>
      </c>
      <c r="D23" s="27">
        <v>16117.0316800349</v>
      </c>
      <c r="E23" s="28">
        <v>181.9734496581004</v>
      </c>
      <c r="F23" s="25">
        <v>42824.0</v>
      </c>
      <c r="G23" s="30">
        <f t="shared" si="0"/>
        <v>40.0</v>
      </c>
      <c r="H23" s="8"/>
      <c r="I23" s="8"/>
      <c r="J23" s="8"/>
      <c r="K23" s="8"/>
      <c r="L23" s="8"/>
      <c r="M23" s="8"/>
      <c r="N23" s="8"/>
      <c r="O23" s="8"/>
      <c r="P23" s="8"/>
    </row>
    <row r="24" spans="8:8">
      <c r="A24" s="25">
        <v>42785.0</v>
      </c>
      <c r="B24" s="10" t="s">
        <v>35</v>
      </c>
      <c r="C24" s="26">
        <v>851.2434858077296</v>
      </c>
      <c r="D24" s="27">
        <v>43234.65664417459</v>
      </c>
      <c r="E24" s="28">
        <v>179.1313792264016</v>
      </c>
      <c r="F24" s="25">
        <v>42821.0</v>
      </c>
      <c r="G24" s="30">
        <f t="shared" si="0"/>
        <v>36.0</v>
      </c>
      <c r="H24" s="8"/>
      <c r="I24" s="8"/>
      <c r="J24" s="8"/>
      <c r="K24" s="8"/>
      <c r="L24" s="8"/>
      <c r="M24" s="8"/>
      <c r="N24" s="8"/>
      <c r="O24" s="8"/>
      <c r="P24" s="8"/>
    </row>
    <row r="25" spans="8:8">
      <c r="A25" s="25">
        <v>42790.0</v>
      </c>
      <c r="B25" s="10" t="s">
        <v>36</v>
      </c>
      <c r="C25" s="26">
        <v>710.029436410602</v>
      </c>
      <c r="D25" s="27">
        <v>36062.39507529447</v>
      </c>
      <c r="E25" s="28">
        <v>179.84786753872604</v>
      </c>
      <c r="F25" s="25">
        <v>42837.0</v>
      </c>
      <c r="G25" s="30">
        <f t="shared" si="0"/>
        <v>47.0</v>
      </c>
      <c r="H25" s="8"/>
      <c r="I25" s="8"/>
      <c r="J25" s="8"/>
      <c r="K25" s="8"/>
      <c r="L25" s="8"/>
      <c r="M25" s="8"/>
      <c r="N25" s="8"/>
      <c r="O25" s="8"/>
      <c r="P25" s="8"/>
    </row>
    <row r="26" spans="8:8">
      <c r="A26" s="25">
        <v>42794.0</v>
      </c>
      <c r="B26" s="10" t="s">
        <v>41</v>
      </c>
      <c r="C26" s="26">
        <v>720.0481779281091</v>
      </c>
      <c r="D26" s="27">
        <v>36571.24695696866</v>
      </c>
      <c r="E26" s="28">
        <v>187.4295173685504</v>
      </c>
      <c r="F26" s="25">
        <v>42838.0</v>
      </c>
      <c r="G26" s="30">
        <f t="shared" si="0"/>
        <v>44.0</v>
      </c>
      <c r="H26" s="8"/>
      <c r="I26" s="8"/>
      <c r="J26" s="8"/>
      <c r="K26" s="8"/>
      <c r="L26" s="8"/>
      <c r="M26" s="8"/>
      <c r="N26" s="8"/>
      <c r="O26" s="8"/>
      <c r="P26" s="8"/>
    </row>
    <row r="27" spans="8:8">
      <c r="A27" s="25">
        <v>42797.0</v>
      </c>
      <c r="B27" s="10" t="s">
        <v>33</v>
      </c>
      <c r="C27" s="26">
        <v>551.4628196177252</v>
      </c>
      <c r="D27" s="27">
        <v>25207.916947545837</v>
      </c>
      <c r="E27" s="28">
        <v>176.29363598098823</v>
      </c>
      <c r="F27" s="25">
        <v>42834.0</v>
      </c>
      <c r="G27" s="30">
        <f t="shared" si="0"/>
        <v>37.0</v>
      </c>
      <c r="H27" s="8"/>
      <c r="I27" s="8"/>
      <c r="J27" s="8"/>
      <c r="K27" s="8"/>
      <c r="L27" s="8"/>
      <c r="M27" s="8"/>
      <c r="N27" s="8"/>
      <c r="O27" s="8"/>
      <c r="P27" s="8"/>
    </row>
    <row r="28" spans="8:8">
      <c r="A28" s="25">
        <v>42801.0</v>
      </c>
      <c r="B28" s="10" t="s">
        <v>34</v>
      </c>
      <c r="C28" s="26">
        <v>811.4762604623636</v>
      </c>
      <c r="D28" s="27">
        <v>32971.90341510676</v>
      </c>
      <c r="E28" s="28">
        <v>179.4924992394833</v>
      </c>
      <c r="F28" s="25">
        <v>42840.0</v>
      </c>
      <c r="G28" s="30">
        <f t="shared" si="0"/>
        <v>39.0</v>
      </c>
      <c r="H28" s="8"/>
      <c r="I28" s="8"/>
      <c r="J28" s="8"/>
      <c r="K28" s="8"/>
      <c r="L28" s="8"/>
      <c r="M28" s="8"/>
      <c r="N28" s="8"/>
      <c r="O28" s="8"/>
      <c r="P28" s="8"/>
    </row>
    <row r="29" spans="8:8">
      <c r="A29" s="25">
        <v>42802.0</v>
      </c>
      <c r="B29" s="10">
        <v>8.4325322E7</v>
      </c>
      <c r="C29" s="26">
        <v>428.13045396963037</v>
      </c>
      <c r="D29" s="27">
        <v>15221.322029982268</v>
      </c>
      <c r="E29" s="28">
        <v>184.75553750977042</v>
      </c>
      <c r="F29" s="25">
        <v>42841.0</v>
      </c>
      <c r="G29" s="30">
        <f t="shared" si="0"/>
        <v>39.0</v>
      </c>
      <c r="H29" s="8"/>
      <c r="I29" s="8"/>
      <c r="J29" s="8"/>
      <c r="K29" s="8"/>
      <c r="L29" s="8"/>
      <c r="M29" s="8"/>
      <c r="N29" s="8"/>
      <c r="O29" s="8"/>
      <c r="P29" s="8"/>
    </row>
    <row r="30" spans="8:8">
      <c r="A30" s="25">
        <v>42803.0</v>
      </c>
      <c r="B30" s="10" t="s">
        <v>35</v>
      </c>
      <c r="C30" s="26">
        <v>822.5792336485005</v>
      </c>
      <c r="D30" s="27">
        <v>41778.79927700734</v>
      </c>
      <c r="E30" s="28">
        <v>197.32329210032773</v>
      </c>
      <c r="F30" s="25">
        <v>42852.0</v>
      </c>
      <c r="G30" s="30">
        <f t="shared" si="0"/>
        <v>49.0</v>
      </c>
      <c r="H30" s="8"/>
      <c r="I30" s="8"/>
      <c r="J30" s="8"/>
      <c r="K30" s="8"/>
      <c r="L30" s="8"/>
      <c r="M30" s="8"/>
      <c r="N30" s="8"/>
      <c r="O30" s="8"/>
      <c r="P30" s="8"/>
    </row>
    <row r="31" spans="8:8">
      <c r="A31" s="25">
        <v>42808.0</v>
      </c>
      <c r="B31" s="10" t="s">
        <v>36</v>
      </c>
      <c r="C31" s="26">
        <v>724.3237333319038</v>
      </c>
      <c r="D31" s="27">
        <v>36788.40241592739</v>
      </c>
      <c r="E31" s="28">
        <v>185.58215188830073</v>
      </c>
      <c r="F31" s="25">
        <v>42857.0</v>
      </c>
      <c r="G31" s="30">
        <f t="shared" si="0"/>
        <v>49.0</v>
      </c>
      <c r="H31" s="8"/>
      <c r="I31" s="8"/>
      <c r="J31" s="8"/>
      <c r="K31" s="8"/>
      <c r="L31" s="8"/>
      <c r="M31" s="8"/>
      <c r="N31" s="8"/>
      <c r="O31" s="8"/>
      <c r="P31" s="8"/>
    </row>
    <row r="32" spans="8:8">
      <c r="A32" s="25">
        <v>42813.0</v>
      </c>
      <c r="B32" s="10" t="s">
        <v>41</v>
      </c>
      <c r="C32" s="26">
        <v>680.3124327100558</v>
      </c>
      <c r="D32" s="27">
        <v>34553.06845734373</v>
      </c>
      <c r="E32" s="28">
        <v>180.97043787418218</v>
      </c>
      <c r="F32" s="25">
        <v>42857.0</v>
      </c>
      <c r="G32" s="30">
        <f t="shared" si="0"/>
        <v>44.0</v>
      </c>
      <c r="H32" s="8"/>
      <c r="I32" s="8"/>
      <c r="J32" s="8"/>
      <c r="K32" s="8"/>
      <c r="L32" s="8"/>
      <c r="M32" s="8"/>
      <c r="N32" s="8"/>
      <c r="O32" s="8"/>
      <c r="P32" s="8"/>
    </row>
    <row r="33" spans="8:8">
      <c r="A33" s="25">
        <v>42816.0</v>
      </c>
      <c r="B33" s="10" t="s">
        <v>33</v>
      </c>
      <c r="C33" s="26">
        <v>600.7761173628579</v>
      </c>
      <c r="D33" s="27">
        <v>27462.077100773597</v>
      </c>
      <c r="E33" s="28">
        <v>168.01078974189292</v>
      </c>
      <c r="F33" s="25">
        <v>42848.0</v>
      </c>
      <c r="G33" s="30">
        <f t="shared" si="0"/>
        <v>32.0</v>
      </c>
      <c r="H33" s="8"/>
      <c r="I33" s="8"/>
      <c r="J33" s="8"/>
      <c r="K33" s="8"/>
      <c r="L33" s="8"/>
      <c r="M33" s="8"/>
      <c r="N33" s="8"/>
      <c r="O33" s="8"/>
      <c r="P33" s="8"/>
    </row>
    <row r="34" spans="8:8">
      <c r="A34" s="25">
        <v>42821.0</v>
      </c>
      <c r="B34" s="10" t="s">
        <v>34</v>
      </c>
      <c r="C34" s="26">
        <v>818.3148235648993</v>
      </c>
      <c r="D34" s="27">
        <v>33249.76791108899</v>
      </c>
      <c r="E34" s="28">
        <v>188.75495472979705</v>
      </c>
      <c r="F34" s="25">
        <v>42864.0</v>
      </c>
      <c r="G34" s="30">
        <f t="shared" si="0"/>
        <v>43.0</v>
      </c>
      <c r="H34" s="8"/>
      <c r="I34" s="8"/>
      <c r="J34" s="8"/>
      <c r="K34" s="8"/>
      <c r="L34" s="8"/>
      <c r="M34" s="8"/>
      <c r="N34" s="8"/>
      <c r="O34" s="8"/>
      <c r="P34" s="8"/>
    </row>
    <row r="35" spans="8:8">
      <c r="A35" s="25">
        <v>42826.0</v>
      </c>
      <c r="B35" s="10">
        <v>8.4325322E7</v>
      </c>
      <c r="C35" s="26">
        <v>393.9654844869967</v>
      </c>
      <c r="D35" s="27">
        <v>14006.65486996619</v>
      </c>
      <c r="E35" s="28">
        <v>187.21806768203143</v>
      </c>
      <c r="F35" s="25">
        <v>42866.0</v>
      </c>
      <c r="G35" s="30">
        <f t="shared" si="0"/>
        <v>40.0</v>
      </c>
      <c r="H35" s="8"/>
      <c r="I35" s="8"/>
      <c r="J35" s="8"/>
      <c r="K35" s="8"/>
      <c r="L35" s="8"/>
      <c r="M35" s="8"/>
      <c r="N35" s="8"/>
      <c r="O35" s="8"/>
      <c r="P35" s="8"/>
    </row>
    <row r="36" spans="8:8">
      <c r="A36" s="25">
        <v>42830.0</v>
      </c>
      <c r="B36" s="10" t="s">
        <v>35</v>
      </c>
      <c r="C36" s="26">
        <v>758.0060870474456</v>
      </c>
      <c r="D36" s="27">
        <v>38499.12916113976</v>
      </c>
      <c r="E36" s="28">
        <v>176.97012564979187</v>
      </c>
      <c r="F36" s="25">
        <v>42873.0</v>
      </c>
      <c r="G36" s="30">
        <f t="shared" si="0"/>
        <v>43.0</v>
      </c>
    </row>
    <row r="37" spans="8:8">
      <c r="A37" s="25">
        <v>42832.0</v>
      </c>
      <c r="B37" s="10" t="s">
        <v>36</v>
      </c>
      <c r="C37" s="26">
        <v>723.5763408264719</v>
      </c>
      <c r="D37" s="27">
        <v>36750.44235057651</v>
      </c>
      <c r="E37" s="28">
        <v>197.33587835870898</v>
      </c>
      <c r="F37" s="25">
        <v>42876.0</v>
      </c>
      <c r="G37" s="30">
        <f t="shared" si="0"/>
        <v>44.0</v>
      </c>
    </row>
    <row r="38" spans="8:8">
      <c r="A38" s="25">
        <v>42834.0</v>
      </c>
      <c r="B38" s="10" t="s">
        <v>41</v>
      </c>
      <c r="C38" s="26">
        <v>662.0207711275619</v>
      </c>
      <c r="D38" s="27">
        <v>33624.03496556887</v>
      </c>
      <c r="E38" s="28">
        <v>197.25860036125746</v>
      </c>
      <c r="F38" s="25">
        <v>42878.0</v>
      </c>
      <c r="G38" s="30">
        <f t="shared" si="0"/>
        <v>44.0</v>
      </c>
    </row>
    <row r="39" spans="8:8">
      <c r="A39" s="25">
        <v>42836.0</v>
      </c>
      <c r="B39" s="10" t="s">
        <v>33</v>
      </c>
      <c r="C39" s="26">
        <v>598.813254526951</v>
      </c>
      <c r="D39" s="27">
        <v>27372.352677681458</v>
      </c>
      <c r="E39" s="28">
        <v>194.56882606155176</v>
      </c>
      <c r="F39" s="25">
        <v>42876.0</v>
      </c>
      <c r="G39" s="30">
        <f t="shared" si="0"/>
        <v>40.0</v>
      </c>
    </row>
    <row r="40" spans="8:8">
      <c r="A40" s="25">
        <v>42838.0</v>
      </c>
      <c r="B40" s="10" t="s">
        <v>34</v>
      </c>
      <c r="C40" s="26">
        <v>804.9194287683699</v>
      </c>
      <c r="D40" s="27">
        <v>32705.48622971641</v>
      </c>
      <c r="E40" s="28">
        <v>186.48603581576018</v>
      </c>
      <c r="F40" s="25">
        <v>42886.0</v>
      </c>
      <c r="G40" s="30">
        <f t="shared" si="0"/>
        <v>48.0</v>
      </c>
    </row>
    <row r="41" spans="8:8">
      <c r="A41" s="25">
        <v>42840.0</v>
      </c>
      <c r="B41" s="10">
        <v>8.4325322E7</v>
      </c>
      <c r="C41" s="26">
        <v>414.1882556217092</v>
      </c>
      <c r="D41" s="27">
        <v>14725.635052118625</v>
      </c>
      <c r="E41" s="28">
        <v>179.38683824119016</v>
      </c>
      <c r="F41" s="25">
        <v>42876.0</v>
      </c>
      <c r="G41" s="30">
        <f t="shared" si="0"/>
        <v>36.0</v>
      </c>
    </row>
    <row r="42" spans="8:8">
      <c r="A42" s="25">
        <v>42843.0</v>
      </c>
      <c r="B42" s="10" t="s">
        <v>35</v>
      </c>
      <c r="C42" s="26">
        <v>816.0507987529584</v>
      </c>
      <c r="D42" s="27">
        <v>41447.220068662755</v>
      </c>
      <c r="E42" s="28">
        <v>179.01104742910235</v>
      </c>
      <c r="F42" s="25">
        <v>42877.0</v>
      </c>
      <c r="G42" s="30">
        <f t="shared" si="0"/>
        <v>34.0</v>
      </c>
    </row>
    <row r="43" spans="8:8">
      <c r="A43" s="25">
        <v>42846.0</v>
      </c>
      <c r="B43" s="10" t="s">
        <v>36</v>
      </c>
      <c r="C43" s="26">
        <v>721.1440588704238</v>
      </c>
      <c r="D43" s="27">
        <v>36626.90675002882</v>
      </c>
      <c r="E43" s="28">
        <v>184.3082135104148</v>
      </c>
      <c r="F43" s="25">
        <v>42876.0</v>
      </c>
      <c r="G43" s="30">
        <f t="shared" si="0"/>
        <v>30.0</v>
      </c>
    </row>
    <row r="44" spans="8:8">
      <c r="A44" s="25">
        <v>42847.0</v>
      </c>
      <c r="B44" s="10" t="s">
        <v>41</v>
      </c>
      <c r="C44" s="26">
        <v>766.0978246640224</v>
      </c>
      <c r="D44" s="27">
        <v>38910.10851468569</v>
      </c>
      <c r="E44" s="28">
        <v>192.21725874658966</v>
      </c>
      <c r="F44" s="25">
        <v>42888.0</v>
      </c>
      <c r="G44" s="30">
        <f t="shared" si="0"/>
        <v>41.0</v>
      </c>
    </row>
    <row r="45" spans="8:8">
      <c r="A45" s="25">
        <v>42850.0</v>
      </c>
      <c r="B45" s="10" t="s">
        <v>33</v>
      </c>
      <c r="C45" s="26">
        <v>548.9552100029731</v>
      </c>
      <c r="D45" s="27">
        <v>25093.2916044459</v>
      </c>
      <c r="E45" s="28">
        <v>186.62650837001138</v>
      </c>
      <c r="F45" s="25">
        <v>42889.0</v>
      </c>
      <c r="G45" s="30">
        <f t="shared" si="0"/>
        <v>39.0</v>
      </c>
    </row>
    <row r="46" spans="8:8">
      <c r="A46" s="25">
        <v>42853.0</v>
      </c>
      <c r="B46" s="10" t="s">
        <v>34</v>
      </c>
      <c r="C46" s="26">
        <v>735.588082552576</v>
      </c>
      <c r="D46" s="27">
        <v>29888.414970276273</v>
      </c>
      <c r="E46" s="28">
        <v>184.19137595042514</v>
      </c>
      <c r="F46" s="25">
        <v>42883.0</v>
      </c>
      <c r="G46" s="30">
        <f t="shared" si="0"/>
        <v>30.0</v>
      </c>
    </row>
    <row r="47" spans="8:8">
      <c r="A47" s="25">
        <v>42858.0</v>
      </c>
      <c r="B47" s="10">
        <v>8.4325322E7</v>
      </c>
      <c r="C47" s="26">
        <v>384.6724199041957</v>
      </c>
      <c r="D47" s="27">
        <v>13676.258544853868</v>
      </c>
      <c r="E47" s="28">
        <v>187.31676502219912</v>
      </c>
      <c r="F47" s="25">
        <v>42905.0</v>
      </c>
      <c r="G47" s="30">
        <f t="shared" si="0"/>
        <v>47.0</v>
      </c>
    </row>
    <row r="48" spans="8:8">
      <c r="A48" s="25">
        <v>42862.0</v>
      </c>
      <c r="B48" s="10" t="s">
        <v>35</v>
      </c>
      <c r="C48" s="26">
        <v>786.4131567194272</v>
      </c>
      <c r="D48" s="27">
        <v>39941.92422977971</v>
      </c>
      <c r="E48" s="28">
        <v>197.0147313420341</v>
      </c>
      <c r="F48" s="25">
        <v>42892.0</v>
      </c>
      <c r="G48" s="30">
        <f t="shared" si="0"/>
        <v>30.0</v>
      </c>
    </row>
    <row r="49" spans="8:8">
      <c r="A49" s="25">
        <v>42866.0</v>
      </c>
      <c r="B49" s="10" t="s">
        <v>36</v>
      </c>
      <c r="C49" s="26">
        <v>716.8702320484056</v>
      </c>
      <c r="D49" s="27">
        <v>36409.83908573852</v>
      </c>
      <c r="E49" s="28">
        <v>174.52048136854307</v>
      </c>
      <c r="F49" s="25">
        <v>42897.0</v>
      </c>
      <c r="G49" s="30">
        <f t="shared" si="0"/>
        <v>31.0</v>
      </c>
    </row>
    <row r="50" spans="8:8">
      <c r="A50" s="25">
        <v>42868.0</v>
      </c>
      <c r="B50" s="10" t="s">
        <v>41</v>
      </c>
      <c r="C50" s="26">
        <v>742.7719189082317</v>
      </c>
      <c r="D50" s="27">
        <v>37725.38576134908</v>
      </c>
      <c r="E50" s="28">
        <v>180.16211128051725</v>
      </c>
      <c r="F50" s="25">
        <v>42901.0</v>
      </c>
      <c r="G50" s="30">
        <f t="shared" si="0"/>
        <v>33.0</v>
      </c>
    </row>
    <row r="51" spans="8:8">
      <c r="A51" s="25">
        <v>42872.0</v>
      </c>
      <c r="B51" s="10" t="s">
        <v>33</v>
      </c>
      <c r="C51" s="26">
        <v>580.8405003278544</v>
      </c>
      <c r="D51" s="27">
        <v>26550.800110486554</v>
      </c>
      <c r="E51" s="28">
        <v>191.45021682779407</v>
      </c>
      <c r="F51" s="25">
        <v>42913.0</v>
      </c>
      <c r="G51" s="30">
        <f t="shared" si="0"/>
        <v>41.0</v>
      </c>
    </row>
    <row r="52" spans="8:8">
      <c r="A52" s="25">
        <v>42873.0</v>
      </c>
      <c r="B52" s="10" t="s">
        <v>34</v>
      </c>
      <c r="C52" s="26">
        <v>864.9858278088799</v>
      </c>
      <c r="D52" s="27">
        <v>35146.10415553041</v>
      </c>
      <c r="E52" s="28">
        <v>167.37200009860044</v>
      </c>
      <c r="F52" s="25">
        <v>42904.0</v>
      </c>
      <c r="G52" s="30">
        <f t="shared" si="0"/>
        <v>31.0</v>
      </c>
    </row>
    <row r="53" spans="8:8">
      <c r="A53" s="25">
        <v>42874.0</v>
      </c>
      <c r="B53" s="10">
        <v>8.4325322E7</v>
      </c>
      <c r="C53" s="26">
        <v>446.542743733812</v>
      </c>
      <c r="D53" s="27">
        <v>15875.934167968217</v>
      </c>
      <c r="E53" s="28">
        <v>192.66219507830152</v>
      </c>
      <c r="F53" s="25">
        <v>42912.0</v>
      </c>
      <c r="G53" s="30">
        <f t="shared" si="0"/>
        <v>38.0</v>
      </c>
    </row>
    <row r="54" spans="8:8">
      <c r="A54" s="25">
        <v>42878.0</v>
      </c>
      <c r="B54" s="10" t="s">
        <v>35</v>
      </c>
      <c r="C54" s="26">
        <v>723.8151315508715</v>
      </c>
      <c r="D54" s="27">
        <v>36762.57053146876</v>
      </c>
      <c r="E54" s="28">
        <v>177.29856931426306</v>
      </c>
      <c r="F54" s="25">
        <v>42913.0</v>
      </c>
      <c r="G54" s="30">
        <f t="shared" si="0"/>
        <v>35.0</v>
      </c>
    </row>
    <row r="55" spans="8:8">
      <c r="A55" s="25">
        <v>42881.0</v>
      </c>
      <c r="B55" s="10" t="s">
        <v>36</v>
      </c>
      <c r="C55" s="26">
        <v>793.2471995457875</v>
      </c>
      <c r="D55" s="27">
        <v>40289.02526493055</v>
      </c>
      <c r="E55" s="28">
        <v>196.9802504846812</v>
      </c>
      <c r="F55" s="25">
        <v>42923.0</v>
      </c>
      <c r="G55" s="30">
        <f t="shared" si="0"/>
        <v>42.0</v>
      </c>
    </row>
    <row r="56" spans="8:8">
      <c r="A56" s="25">
        <v>42886.0</v>
      </c>
      <c r="B56" s="10" t="s">
        <v>41</v>
      </c>
      <c r="C56" s="26">
        <v>786.4932938078053</v>
      </c>
      <c r="D56" s="27">
        <v>39945.99439249843</v>
      </c>
      <c r="E56" s="28">
        <v>163.53680725676247</v>
      </c>
      <c r="F56" s="25">
        <v>42918.0</v>
      </c>
      <c r="G56" s="30">
        <f t="shared" si="0"/>
        <v>32.0</v>
      </c>
    </row>
    <row r="57" spans="8:8">
      <c r="A57" s="25">
        <v>42888.0</v>
      </c>
      <c r="B57" s="10" t="s">
        <v>33</v>
      </c>
      <c r="C57" s="26">
        <v>596.2930609620992</v>
      </c>
      <c r="D57" s="27">
        <v>27257.152109638515</v>
      </c>
      <c r="E57" s="28">
        <v>168.0526554469151</v>
      </c>
      <c r="F57" s="25">
        <v>42925.0</v>
      </c>
      <c r="G57" s="30">
        <f t="shared" si="0"/>
        <v>37.0</v>
      </c>
    </row>
    <row r="58" spans="8:8">
      <c r="A58" s="25">
        <v>42891.0</v>
      </c>
      <c r="B58" s="10" t="s">
        <v>34</v>
      </c>
      <c r="C58" s="26">
        <v>729.4373965839998</v>
      </c>
      <c r="D58" s="27">
        <v>29638.500298001083</v>
      </c>
      <c r="E58" s="28">
        <v>185.67542404242798</v>
      </c>
      <c r="F58" s="25">
        <v>42940.0</v>
      </c>
      <c r="G58" s="30">
        <f t="shared" si="0"/>
        <v>49.0</v>
      </c>
    </row>
    <row r="59" spans="8:8">
      <c r="A59" s="25">
        <v>42893.0</v>
      </c>
      <c r="B59" s="10">
        <v>8.4325322E7</v>
      </c>
      <c r="C59" s="26">
        <v>387.4683255150841</v>
      </c>
      <c r="D59" s="27">
        <v>13775.661377037783</v>
      </c>
      <c r="E59" s="28">
        <v>174.4004303552178</v>
      </c>
      <c r="F59" s="25">
        <v>42923.0</v>
      </c>
      <c r="G59" s="30">
        <f t="shared" si="0"/>
        <v>30.0</v>
      </c>
    </row>
    <row r="60" spans="8:8">
      <c r="A60" s="25">
        <v>42897.0</v>
      </c>
      <c r="B60" s="10" t="s">
        <v>35</v>
      </c>
      <c r="C60" s="26">
        <v>696.9845118253897</v>
      </c>
      <c r="D60" s="27">
        <v>35399.84335561154</v>
      </c>
      <c r="E60" s="28">
        <v>186.4361519478681</v>
      </c>
      <c r="F60" s="25">
        <v>42940.0</v>
      </c>
      <c r="G60" s="30">
        <f t="shared" si="0"/>
        <v>43.0</v>
      </c>
    </row>
    <row r="61" spans="8:8">
      <c r="A61" s="25">
        <v>42899.0</v>
      </c>
      <c r="B61" s="10" t="s">
        <v>36</v>
      </c>
      <c r="C61" s="26">
        <v>732.4497526234719</v>
      </c>
      <c r="D61" s="27">
        <v>37201.122935746134</v>
      </c>
      <c r="E61" s="28">
        <v>167.44692107333975</v>
      </c>
      <c r="F61" s="25">
        <v>42942.0</v>
      </c>
      <c r="G61" s="30">
        <f t="shared" si="0"/>
        <v>43.0</v>
      </c>
    </row>
    <row r="62" spans="8:8">
      <c r="A62" s="25">
        <v>42900.0</v>
      </c>
      <c r="B62" s="10" t="s">
        <v>41</v>
      </c>
      <c r="C62" s="26">
        <v>712.7481310701891</v>
      </c>
      <c r="D62" s="27">
        <v>36200.4775770549</v>
      </c>
      <c r="E62" s="28">
        <v>192.40325616133606</v>
      </c>
      <c r="F62" s="25">
        <v>42934.0</v>
      </c>
      <c r="G62" s="30">
        <f t="shared" si="0"/>
        <v>34.0</v>
      </c>
    </row>
    <row r="63" spans="8:8">
      <c r="A63" s="25">
        <v>42904.0</v>
      </c>
      <c r="B63" s="10" t="s">
        <v>33</v>
      </c>
      <c r="C63" s="26">
        <v>513.1591973497509</v>
      </c>
      <c r="D63" s="27">
        <v>23457.020070054463</v>
      </c>
      <c r="E63" s="28">
        <v>189.2518550415428</v>
      </c>
      <c r="F63" s="25">
        <v>42949.0</v>
      </c>
      <c r="G63" s="30">
        <f t="shared" si="0"/>
        <v>45.0</v>
      </c>
    </row>
    <row r="64" spans="8:8">
      <c r="A64" s="25">
        <v>42907.0</v>
      </c>
      <c r="B64" s="10" t="s">
        <v>34</v>
      </c>
      <c r="C64" s="26">
        <v>764.2087495312983</v>
      </c>
      <c r="D64" s="27">
        <v>31051.329910955716</v>
      </c>
      <c r="E64" s="28">
        <v>196.84183251702993</v>
      </c>
      <c r="F64" s="25">
        <v>42948.0</v>
      </c>
      <c r="G64" s="30">
        <f t="shared" si="0"/>
        <v>41.0</v>
      </c>
    </row>
    <row r="65" spans="8:8">
      <c r="A65" s="25">
        <v>42910.0</v>
      </c>
      <c r="B65" s="10">
        <v>8.4325322E7</v>
      </c>
      <c r="C65" s="26">
        <v>428.00107770377775</v>
      </c>
      <c r="D65" s="27">
        <v>15216.72231560241</v>
      </c>
      <c r="E65" s="28">
        <v>185.91835156433334</v>
      </c>
      <c r="F65" s="25">
        <v>42943.0</v>
      </c>
      <c r="G65" s="30">
        <f t="shared" si="0"/>
        <v>33.0</v>
      </c>
    </row>
    <row r="66" spans="8:8">
      <c r="A66" s="25">
        <v>42912.0</v>
      </c>
      <c r="B66" s="10" t="s">
        <v>35</v>
      </c>
      <c r="C66" s="26">
        <v>710.1046138819847</v>
      </c>
      <c r="D66" s="27">
        <v>36066.213339066</v>
      </c>
      <c r="E66" s="28">
        <v>171.39921171032265</v>
      </c>
      <c r="F66" s="25">
        <v>42953.0</v>
      </c>
      <c r="G66" s="30">
        <f t="shared" si="0"/>
        <v>41.0</v>
      </c>
    </row>
    <row r="67" spans="8:8">
      <c r="A67" s="25">
        <v>42914.0</v>
      </c>
      <c r="B67" s="10" t="s">
        <v>36</v>
      </c>
      <c r="C67" s="26">
        <v>750.1012176897568</v>
      </c>
      <c r="D67" s="27">
        <v>38097.640846462746</v>
      </c>
      <c r="E67" s="28">
        <v>177.68234176627567</v>
      </c>
      <c r="F67" s="25">
        <v>42944.0</v>
      </c>
      <c r="G67" s="30">
        <f t="shared" si="0"/>
        <v>30.0</v>
      </c>
    </row>
    <row r="68" spans="8:8">
      <c r="A68" s="25">
        <v>42918.0</v>
      </c>
      <c r="B68" s="10" t="s">
        <v>41</v>
      </c>
      <c r="C68" s="26">
        <v>779.833622090381</v>
      </c>
      <c r="D68" s="27">
        <v>39607.74966597045</v>
      </c>
      <c r="E68" s="28">
        <v>177.71379844501973</v>
      </c>
      <c r="F68" s="25">
        <v>42956.0</v>
      </c>
      <c r="G68" s="30">
        <f t="shared" si="0"/>
        <v>38.0</v>
      </c>
    </row>
    <row r="69" spans="8:8">
      <c r="A69" s="25">
        <v>42922.0</v>
      </c>
      <c r="B69" s="10" t="s">
        <v>33</v>
      </c>
      <c r="C69" s="26">
        <v>569.7412088106751</v>
      </c>
      <c r="D69" s="27">
        <v>26043.440395944766</v>
      </c>
      <c r="E69" s="28">
        <v>190.86861109490792</v>
      </c>
      <c r="F69" s="25">
        <v>42965.0</v>
      </c>
      <c r="G69" s="30">
        <f t="shared" si="0"/>
        <v>43.0</v>
      </c>
    </row>
    <row r="70" spans="8:8">
      <c r="A70" s="25">
        <v>42925.0</v>
      </c>
      <c r="B70" s="10" t="s">
        <v>34</v>
      </c>
      <c r="C70" s="26">
        <v>737.5586792723284</v>
      </c>
      <c r="D70" s="27">
        <v>29968.48425619325</v>
      </c>
      <c r="E70" s="28">
        <v>185.7582738146863</v>
      </c>
      <c r="F70" s="25">
        <v>42959.0</v>
      </c>
      <c r="G70" s="30">
        <f t="shared" si="0"/>
        <v>34.0</v>
      </c>
    </row>
    <row r="71" spans="8:8">
      <c r="A71" s="25">
        <v>42929.0</v>
      </c>
      <c r="B71" s="10">
        <v>8.4325322E7</v>
      </c>
      <c r="C71" s="26">
        <v>417.4700023607826</v>
      </c>
      <c r="D71" s="27">
        <v>14842.310993932902</v>
      </c>
      <c r="E71" s="28">
        <v>190.76183857316406</v>
      </c>
      <c r="F71" s="25">
        <v>42965.0</v>
      </c>
      <c r="G71" s="30">
        <f t="shared" si="0"/>
        <v>36.0</v>
      </c>
    </row>
    <row r="72" spans="8:8">
      <c r="A72" s="25">
        <v>42930.0</v>
      </c>
      <c r="B72" s="10" t="s">
        <v>35</v>
      </c>
      <c r="C72" s="26">
        <v>849.3839689656993</v>
      </c>
      <c r="D72" s="27">
        <v>43140.21178376787</v>
      </c>
      <c r="E72" s="28">
        <v>170.86616399013843</v>
      </c>
      <c r="F72" s="25">
        <v>42972.0</v>
      </c>
      <c r="G72" s="30">
        <f t="shared" si="0"/>
        <v>42.0</v>
      </c>
    </row>
    <row r="73" spans="8:8">
      <c r="A73" s="25">
        <v>42935.0</v>
      </c>
      <c r="B73" s="10" t="s">
        <v>36</v>
      </c>
      <c r="C73" s="26">
        <v>709.5285750570737</v>
      </c>
      <c r="D73" s="27">
        <v>36036.95632714877</v>
      </c>
      <c r="E73" s="28">
        <v>179.84022168991535</v>
      </c>
      <c r="F73" s="25">
        <v>42983.0</v>
      </c>
      <c r="G73" s="30">
        <f t="shared" si="1" ref="G73:G119">F73-A73</f>
        <v>48.0</v>
      </c>
    </row>
    <row r="74" spans="8:8">
      <c r="A74" s="25">
        <v>42939.0</v>
      </c>
      <c r="B74" s="10" t="s">
        <v>41</v>
      </c>
      <c r="C74" s="26">
        <v>762.8103973533986</v>
      </c>
      <c r="D74" s="27">
        <v>38743.14008157911</v>
      </c>
      <c r="E74" s="28">
        <v>167.34543719697766</v>
      </c>
      <c r="F74" s="25">
        <v>42976.0</v>
      </c>
      <c r="G74" s="30">
        <f t="shared" si="1"/>
        <v>37.0</v>
      </c>
    </row>
    <row r="75" spans="8:8">
      <c r="A75" s="25">
        <v>42943.0</v>
      </c>
      <c r="B75" s="10" t="s">
        <v>33</v>
      </c>
      <c r="C75" s="26">
        <v>519.7839766703379</v>
      </c>
      <c r="D75" s="27">
        <v>23759.845357577815</v>
      </c>
      <c r="E75" s="28">
        <v>191.94889184878707</v>
      </c>
      <c r="F75" s="25">
        <v>42980.0</v>
      </c>
      <c r="G75" s="30">
        <f t="shared" si="1"/>
        <v>37.0</v>
      </c>
    </row>
    <row r="76" spans="8:8">
      <c r="A76" s="25">
        <v>42947.0</v>
      </c>
      <c r="B76" s="10" t="s">
        <v>34</v>
      </c>
      <c r="C76" s="26">
        <v>807.8248686409459</v>
      </c>
      <c r="D76" s="27">
        <v>32823.540062618915</v>
      </c>
      <c r="E76" s="28">
        <v>190.88663790102282</v>
      </c>
      <c r="F76" s="25">
        <v>42995.0</v>
      </c>
      <c r="G76" s="30">
        <f t="shared" si="1"/>
        <v>48.0</v>
      </c>
    </row>
    <row r="77" spans="8:8">
      <c r="A77" s="25">
        <v>42951.0</v>
      </c>
      <c r="B77" s="10">
        <v>8.4325322E7</v>
      </c>
      <c r="C77" s="26">
        <v>446.68148830857984</v>
      </c>
      <c r="D77" s="27">
        <v>15880.866953834939</v>
      </c>
      <c r="E77" s="28">
        <v>186.66774006875787</v>
      </c>
      <c r="F77" s="25">
        <v>42991.0</v>
      </c>
      <c r="G77" s="30">
        <f t="shared" si="1"/>
        <v>40.0</v>
      </c>
    </row>
    <row r="78" spans="8:8">
      <c r="A78" s="25">
        <v>42955.0</v>
      </c>
      <c r="B78" s="10" t="s">
        <v>35</v>
      </c>
      <c r="C78" s="26">
        <v>755.6187441019742</v>
      </c>
      <c r="D78" s="27">
        <v>38377.87601293927</v>
      </c>
      <c r="E78" s="28">
        <v>164.2765261829512</v>
      </c>
      <c r="F78" s="25">
        <v>42999.0</v>
      </c>
      <c r="G78" s="30">
        <f t="shared" si="1"/>
        <v>44.0</v>
      </c>
    </row>
    <row r="79" spans="8:8">
      <c r="A79" s="25">
        <v>42960.0</v>
      </c>
      <c r="B79" s="10" t="s">
        <v>36</v>
      </c>
      <c r="C79" s="26">
        <v>826.3741481164391</v>
      </c>
      <c r="D79" s="27">
        <v>41971.54298283394</v>
      </c>
      <c r="E79" s="28">
        <v>162.10033945808593</v>
      </c>
      <c r="F79" s="25">
        <v>42997.0</v>
      </c>
      <c r="G79" s="30">
        <f t="shared" si="1"/>
        <v>37.0</v>
      </c>
    </row>
    <row r="80" spans="8:8">
      <c r="A80" s="25">
        <v>42964.0</v>
      </c>
      <c r="B80" s="10" t="s">
        <v>41</v>
      </c>
      <c r="C80" s="26">
        <v>703.0685938143911</v>
      </c>
      <c r="D80" s="27">
        <v>35708.853879832925</v>
      </c>
      <c r="E80" s="28">
        <v>190.1192160094716</v>
      </c>
      <c r="F80" s="25">
        <v>43001.0</v>
      </c>
      <c r="G80" s="30">
        <f t="shared" si="1"/>
        <v>37.0</v>
      </c>
    </row>
    <row r="81" spans="8:8">
      <c r="A81" s="25">
        <v>42965.0</v>
      </c>
      <c r="B81" s="10" t="s">
        <v>33</v>
      </c>
      <c r="C81" s="26">
        <v>564.4727711545526</v>
      </c>
      <c r="D81" s="27">
        <v>25802.61484224575</v>
      </c>
      <c r="E81" s="28">
        <v>162.61632808428453</v>
      </c>
      <c r="F81" s="25">
        <v>43005.0</v>
      </c>
      <c r="G81" s="30">
        <f t="shared" si="1"/>
        <v>40.0</v>
      </c>
    </row>
    <row r="82" spans="8:8">
      <c r="A82" s="25">
        <v>42967.0</v>
      </c>
      <c r="B82" s="10" t="s">
        <v>34</v>
      </c>
      <c r="C82" s="26">
        <v>841.9556069812754</v>
      </c>
      <c r="D82" s="27">
        <v>34210.34022286319</v>
      </c>
      <c r="E82" s="28">
        <v>169.2561327672274</v>
      </c>
      <c r="F82" s="25">
        <v>42997.0</v>
      </c>
      <c r="G82" s="30">
        <f t="shared" si="1"/>
        <v>30.0</v>
      </c>
    </row>
    <row r="83" spans="8:8">
      <c r="A83" s="25">
        <v>42970.0</v>
      </c>
      <c r="B83" s="10">
        <v>8.4325322E7</v>
      </c>
      <c r="C83" s="26">
        <v>399.67891945060063</v>
      </c>
      <c r="D83" s="27">
        <v>14209.784623227202</v>
      </c>
      <c r="E83" s="28">
        <v>192.65303887570622</v>
      </c>
      <c r="F83" s="25">
        <v>43006.0</v>
      </c>
      <c r="G83" s="30">
        <f t="shared" si="1"/>
        <v>36.0</v>
      </c>
    </row>
    <row r="84" spans="8:8">
      <c r="A84" s="25">
        <v>42971.0</v>
      </c>
      <c r="B84" s="10" t="s">
        <v>35</v>
      </c>
      <c r="C84" s="26">
        <v>777.2454847667918</v>
      </c>
      <c r="D84" s="27">
        <v>39476.29817130536</v>
      </c>
      <c r="E84" s="28">
        <v>166.2124914246365</v>
      </c>
      <c r="F84" s="25">
        <v>43008.0</v>
      </c>
      <c r="G84" s="30">
        <f t="shared" si="1"/>
        <v>37.0</v>
      </c>
    </row>
    <row r="85" spans="8:8">
      <c r="A85" s="25">
        <v>42973.0</v>
      </c>
      <c r="B85" s="10" t="s">
        <v>36</v>
      </c>
      <c r="C85" s="26">
        <v>789.7122015604277</v>
      </c>
      <c r="D85" s="27">
        <v>40109.482717254126</v>
      </c>
      <c r="E85" s="28">
        <v>173.13543298176296</v>
      </c>
      <c r="F85" s="25">
        <v>43008.0</v>
      </c>
      <c r="G85" s="30">
        <f t="shared" si="1"/>
        <v>35.0</v>
      </c>
    </row>
    <row r="86" spans="8:8">
      <c r="A86" s="25">
        <v>42976.0</v>
      </c>
      <c r="B86" s="10" t="s">
        <v>41</v>
      </c>
      <c r="C86" s="26">
        <v>697.437375254297</v>
      </c>
      <c r="D86" s="27">
        <v>35422.84428916574</v>
      </c>
      <c r="E86" s="28">
        <v>167.3715804856378</v>
      </c>
      <c r="F86" s="25">
        <v>43006.0</v>
      </c>
      <c r="G86" s="30">
        <f t="shared" si="1"/>
        <v>30.0</v>
      </c>
    </row>
    <row r="87" spans="8:8">
      <c r="A87" s="25">
        <v>42979.0</v>
      </c>
      <c r="B87" s="10" t="s">
        <v>33</v>
      </c>
      <c r="C87" s="26">
        <v>566.9662492126321</v>
      </c>
      <c r="D87" s="27">
        <v>25916.594217758626</v>
      </c>
      <c r="E87" s="28">
        <v>173.58913506844382</v>
      </c>
      <c r="F87" s="25">
        <v>43015.0</v>
      </c>
      <c r="G87" s="30">
        <f t="shared" si="1"/>
        <v>36.0</v>
      </c>
    </row>
    <row r="88" spans="8:8">
      <c r="A88" s="25">
        <v>42981.0</v>
      </c>
      <c r="B88" s="10" t="s">
        <v>34</v>
      </c>
      <c r="C88" s="26">
        <v>784.0777118125785</v>
      </c>
      <c r="D88" s="27">
        <v>31858.645586368693</v>
      </c>
      <c r="E88" s="28">
        <v>182.75791386005534</v>
      </c>
      <c r="F88" s="25">
        <v>43024.0</v>
      </c>
      <c r="G88" s="30">
        <f t="shared" si="1"/>
        <v>43.0</v>
      </c>
    </row>
    <row r="89" spans="8:8">
      <c r="A89" s="25">
        <v>42983.0</v>
      </c>
      <c r="B89" s="10">
        <v>8.4325322E7</v>
      </c>
      <c r="C89" s="26">
        <v>418.2133163927314</v>
      </c>
      <c r="D89" s="27">
        <v>14868.738037710777</v>
      </c>
      <c r="E89" s="28">
        <v>191.23165988168284</v>
      </c>
      <c r="F89" s="25">
        <v>43024.0</v>
      </c>
      <c r="G89" s="30">
        <f t="shared" si="1"/>
        <v>41.0</v>
      </c>
    </row>
    <row r="90" spans="8:8">
      <c r="A90" s="25">
        <v>42988.0</v>
      </c>
      <c r="B90" s="10" t="s">
        <v>35</v>
      </c>
      <c r="C90" s="26">
        <v>791.2393663526174</v>
      </c>
      <c r="D90" s="27">
        <v>40187.047417049434</v>
      </c>
      <c r="E90" s="28">
        <v>194.65041947515454</v>
      </c>
      <c r="F90" s="25">
        <v>43036.0</v>
      </c>
      <c r="G90" s="30">
        <f t="shared" si="1"/>
        <v>48.0</v>
      </c>
    </row>
    <row r="91" spans="8:8">
      <c r="A91" s="25">
        <v>42993.0</v>
      </c>
      <c r="B91" s="10" t="s">
        <v>36</v>
      </c>
      <c r="C91" s="26">
        <v>767.7691230151981</v>
      </c>
      <c r="D91" s="27">
        <v>38994.99375794191</v>
      </c>
      <c r="E91" s="28">
        <v>193.67503927012166</v>
      </c>
      <c r="F91" s="25">
        <v>43039.0</v>
      </c>
      <c r="G91" s="30">
        <f t="shared" si="1"/>
        <v>46.0</v>
      </c>
    </row>
    <row r="92" spans="8:8">
      <c r="A92" s="25">
        <v>42997.0</v>
      </c>
      <c r="B92" s="10" t="s">
        <v>41</v>
      </c>
      <c r="C92" s="26">
        <v>715.3806776214095</v>
      </c>
      <c r="D92" s="27">
        <v>36334.18461639139</v>
      </c>
      <c r="E92" s="28">
        <v>190.1431067256437</v>
      </c>
      <c r="F92" s="25">
        <v>43044.0</v>
      </c>
      <c r="G92" s="30">
        <f t="shared" si="1"/>
        <v>47.0</v>
      </c>
    </row>
    <row r="93" spans="8:8">
      <c r="A93" s="25">
        <v>43000.0</v>
      </c>
      <c r="B93" s="10" t="s">
        <v>33</v>
      </c>
      <c r="C93" s="26">
        <v>537.9288899770459</v>
      </c>
      <c r="D93" s="27">
        <v>24589.26748974074</v>
      </c>
      <c r="E93" s="28">
        <v>162.63966498495142</v>
      </c>
      <c r="F93" s="25">
        <v>43034.0</v>
      </c>
      <c r="G93" s="30">
        <f t="shared" si="1"/>
        <v>34.0</v>
      </c>
    </row>
    <row r="94" spans="8:8">
      <c r="A94" s="25">
        <v>43005.0</v>
      </c>
      <c r="B94" s="10" t="s">
        <v>34</v>
      </c>
      <c r="C94" s="26">
        <v>856.5218027677553</v>
      </c>
      <c r="D94" s="27">
        <v>34802.19389005944</v>
      </c>
      <c r="E94" s="28">
        <v>175.5099919037836</v>
      </c>
      <c r="F94" s="25">
        <v>43036.0</v>
      </c>
      <c r="G94" s="30">
        <f t="shared" si="1"/>
        <v>31.0</v>
      </c>
    </row>
    <row r="95" spans="8:8">
      <c r="A95" s="25">
        <v>43010.0</v>
      </c>
      <c r="B95" s="10">
        <v>8.4325322E7</v>
      </c>
      <c r="C95" s="26">
        <v>416.92068947591144</v>
      </c>
      <c r="D95" s="27">
        <v>14822.781272937078</v>
      </c>
      <c r="E95" s="28">
        <v>166.58486024660604</v>
      </c>
      <c r="F95" s="25">
        <v>43055.0</v>
      </c>
      <c r="G95" s="30">
        <f t="shared" si="1"/>
        <v>45.0</v>
      </c>
    </row>
    <row r="96" spans="8:8">
      <c r="A96" s="25">
        <v>43014.0</v>
      </c>
      <c r="B96" s="10" t="s">
        <v>35</v>
      </c>
      <c r="C96" s="26">
        <v>697.5996860858575</v>
      </c>
      <c r="D96" s="27">
        <v>35431.0880563007</v>
      </c>
      <c r="E96" s="28">
        <v>168.14842538518712</v>
      </c>
      <c r="F96" s="25">
        <v>43052.0</v>
      </c>
      <c r="G96" s="30">
        <f t="shared" si="1"/>
        <v>38.0</v>
      </c>
    </row>
    <row r="97" spans="8:8">
      <c r="A97" s="25">
        <v>43016.0</v>
      </c>
      <c r="B97" s="10" t="s">
        <v>36</v>
      </c>
      <c r="C97" s="26">
        <v>834.2942246617117</v>
      </c>
      <c r="D97" s="27">
        <v>42373.80367056834</v>
      </c>
      <c r="E97" s="28">
        <v>185.269100690015</v>
      </c>
      <c r="F97" s="25">
        <v>43048.0</v>
      </c>
      <c r="G97" s="30">
        <f t="shared" si="1"/>
        <v>32.0</v>
      </c>
    </row>
    <row r="98" spans="8:8">
      <c r="A98" s="25">
        <v>43019.0</v>
      </c>
      <c r="B98" s="10" t="s">
        <v>41</v>
      </c>
      <c r="C98" s="26">
        <v>719.4195402152147</v>
      </c>
      <c r="D98" s="27">
        <v>36539.31844753076</v>
      </c>
      <c r="E98" s="28">
        <v>197.56178621620137</v>
      </c>
      <c r="F98" s="25">
        <v>43060.0</v>
      </c>
      <c r="G98" s="30">
        <f t="shared" si="1"/>
        <v>41.0</v>
      </c>
    </row>
    <row r="99" spans="8:8">
      <c r="A99" s="25">
        <v>43023.0</v>
      </c>
      <c r="B99" s="10" t="s">
        <v>33</v>
      </c>
      <c r="C99" s="26">
        <v>526.5488648518301</v>
      </c>
      <c r="D99" s="27">
        <v>24069.075161242006</v>
      </c>
      <c r="E99" s="28">
        <v>180.41784821211172</v>
      </c>
      <c r="F99" s="25">
        <v>43069.0</v>
      </c>
      <c r="G99" s="30">
        <f t="shared" si="1"/>
        <v>46.0</v>
      </c>
    </row>
    <row r="100" spans="8:8">
      <c r="A100" s="25">
        <v>43027.0</v>
      </c>
      <c r="B100" s="10" t="s">
        <v>34</v>
      </c>
      <c r="C100" s="26">
        <v>721.9422895050236</v>
      </c>
      <c r="D100" s="27">
        <v>29333.959107168124</v>
      </c>
      <c r="E100" s="28">
        <v>195.21009529236125</v>
      </c>
      <c r="F100" s="25">
        <v>43070.0</v>
      </c>
      <c r="G100" s="30">
        <f t="shared" si="1"/>
        <v>43.0</v>
      </c>
    </row>
    <row r="101" spans="8:8">
      <c r="A101" s="25">
        <v>43031.0</v>
      </c>
      <c r="B101" s="10">
        <v>8.4325322E7</v>
      </c>
      <c r="C101" s="26">
        <v>421.7011921301659</v>
      </c>
      <c r="D101" s="27">
        <v>14992.742483803788</v>
      </c>
      <c r="E101" s="28">
        <v>178.95752748347036</v>
      </c>
      <c r="F101" s="25">
        <v>43071.0</v>
      </c>
      <c r="G101" s="30">
        <f t="shared" si="1"/>
        <v>40.0</v>
      </c>
    </row>
    <row r="102" spans="8:8">
      <c r="A102" s="25">
        <v>43032.0</v>
      </c>
      <c r="B102" s="10" t="s">
        <v>35</v>
      </c>
      <c r="C102" s="26">
        <v>792.0450519827724</v>
      </c>
      <c r="D102" s="27">
        <v>40227.96819020501</v>
      </c>
      <c r="E102" s="28">
        <v>164.49886560373415</v>
      </c>
      <c r="F102" s="25">
        <v>43069.0</v>
      </c>
      <c r="G102" s="30">
        <f t="shared" si="1"/>
        <v>37.0</v>
      </c>
    </row>
    <row r="103" spans="8:8">
      <c r="A103" s="25">
        <v>43034.0</v>
      </c>
      <c r="B103" s="10" t="s">
        <v>36</v>
      </c>
      <c r="C103" s="26">
        <v>781.1936316736465</v>
      </c>
      <c r="D103" s="27">
        <v>39676.8245527045</v>
      </c>
      <c r="E103" s="28">
        <v>193.0422491216356</v>
      </c>
      <c r="F103" s="25">
        <v>43083.0</v>
      </c>
      <c r="G103" s="30">
        <f t="shared" si="1"/>
        <v>49.0</v>
      </c>
    </row>
    <row r="104" spans="8:8">
      <c r="A104" s="25">
        <v>43037.0</v>
      </c>
      <c r="B104" s="10" t="s">
        <v>41</v>
      </c>
      <c r="C104" s="26">
        <v>754.5753406441943</v>
      </c>
      <c r="D104" s="27">
        <v>38324.88155131863</v>
      </c>
      <c r="E104" s="28">
        <v>170.1458431058009</v>
      </c>
      <c r="F104" s="25">
        <v>43067.0</v>
      </c>
      <c r="G104" s="30">
        <f t="shared" si="1"/>
        <v>30.0</v>
      </c>
    </row>
    <row r="105" spans="8:8">
      <c r="A105" s="25">
        <v>43040.0</v>
      </c>
      <c r="B105" s="10" t="s">
        <v>33</v>
      </c>
      <c r="C105" s="26">
        <v>504.187965350075</v>
      </c>
      <c r="D105" s="27">
        <v>23046.93608411728</v>
      </c>
      <c r="E105" s="28">
        <v>174.9218051305684</v>
      </c>
      <c r="F105" s="25">
        <v>43086.0</v>
      </c>
      <c r="G105" s="30">
        <f t="shared" si="1"/>
        <v>46.0</v>
      </c>
    </row>
    <row r="106" spans="8:8">
      <c r="A106" s="25">
        <v>43042.0</v>
      </c>
      <c r="B106" s="10" t="s">
        <v>34</v>
      </c>
      <c r="C106" s="26">
        <v>736.6182651636748</v>
      </c>
      <c r="D106" s="27">
        <v>29930.273350130436</v>
      </c>
      <c r="E106" s="28">
        <v>194.69742580479945</v>
      </c>
      <c r="F106" s="25">
        <v>43080.0</v>
      </c>
      <c r="G106" s="30">
        <f t="shared" si="1"/>
        <v>38.0</v>
      </c>
    </row>
    <row r="107" spans="8:8">
      <c r="A107" s="25">
        <v>43047.0</v>
      </c>
      <c r="B107" s="10">
        <v>8.4325322E7</v>
      </c>
      <c r="C107" s="26">
        <v>392.1472599666643</v>
      </c>
      <c r="D107" s="27">
        <v>13942.011533594816</v>
      </c>
      <c r="E107" s="28">
        <v>195.14680232198464</v>
      </c>
      <c r="F107" s="25">
        <v>43091.0</v>
      </c>
      <c r="G107" s="30">
        <f t="shared" si="1"/>
        <v>44.0</v>
      </c>
    </row>
    <row r="108" spans="8:8">
      <c r="A108" s="25">
        <v>43052.0</v>
      </c>
      <c r="B108" s="10" t="s">
        <v>35</v>
      </c>
      <c r="C108" s="26">
        <v>833.0711875155467</v>
      </c>
      <c r="D108" s="27">
        <v>42311.68561391462</v>
      </c>
      <c r="E108" s="28">
        <v>181.39254294904745</v>
      </c>
      <c r="F108" s="25">
        <v>43082.0</v>
      </c>
      <c r="G108" s="30">
        <f t="shared" si="1"/>
        <v>30.0</v>
      </c>
    </row>
    <row r="109" spans="8:8">
      <c r="A109" s="25">
        <v>43053.0</v>
      </c>
      <c r="B109" s="10" t="s">
        <v>36</v>
      </c>
      <c r="C109" s="26">
        <v>704.3196552457988</v>
      </c>
      <c r="D109" s="27">
        <v>35772.395289934124</v>
      </c>
      <c r="E109" s="28">
        <v>187.6862297217936</v>
      </c>
      <c r="F109" s="25">
        <v>43086.0</v>
      </c>
      <c r="G109" s="30">
        <f t="shared" si="1"/>
        <v>33.0</v>
      </c>
    </row>
    <row r="110" spans="8:8">
      <c r="A110" s="25">
        <v>43057.0</v>
      </c>
      <c r="B110" s="10" t="s">
        <v>41</v>
      </c>
      <c r="C110" s="26">
        <v>724.690762193116</v>
      </c>
      <c r="D110" s="27">
        <v>36807.04381178836</v>
      </c>
      <c r="E110" s="28">
        <v>196.3307371155197</v>
      </c>
      <c r="F110" s="25">
        <v>43090.0</v>
      </c>
      <c r="G110" s="30">
        <f t="shared" si="1"/>
        <v>33.0</v>
      </c>
    </row>
    <row r="111" spans="8:8">
      <c r="A111" s="25">
        <v>43059.0</v>
      </c>
      <c r="B111" s="10" t="s">
        <v>33</v>
      </c>
      <c r="C111" s="26">
        <v>560.3490539234168</v>
      </c>
      <c r="D111" s="27">
        <v>25614.115603893304</v>
      </c>
      <c r="E111" s="28">
        <v>182.4128565576529</v>
      </c>
      <c r="F111" s="25">
        <v>43106.0</v>
      </c>
      <c r="G111" s="30">
        <f t="shared" si="1"/>
        <v>47.0</v>
      </c>
    </row>
    <row r="112" spans="8:8">
      <c r="A112" s="25">
        <v>43062.0</v>
      </c>
      <c r="B112" s="10" t="s">
        <v>34</v>
      </c>
      <c r="C112" s="26">
        <v>783.9653918348288</v>
      </c>
      <c r="D112" s="27">
        <v>31854.081801032768</v>
      </c>
      <c r="E112" s="28">
        <v>162.6930741734211</v>
      </c>
      <c r="F112" s="25">
        <v>43106.0</v>
      </c>
      <c r="G112" s="30">
        <f t="shared" si="1"/>
        <v>44.0</v>
      </c>
    </row>
    <row r="113" spans="8:8">
      <c r="A113" s="25">
        <v>43066.0</v>
      </c>
      <c r="B113" s="10">
        <v>8.4325322E7</v>
      </c>
      <c r="C113" s="26">
        <v>417.0319239239876</v>
      </c>
      <c r="D113" s="27">
        <v>14826.73599126953</v>
      </c>
      <c r="E113" s="28">
        <v>182.21293545767142</v>
      </c>
      <c r="F113" s="25">
        <v>43105.0</v>
      </c>
      <c r="G113" s="30">
        <f t="shared" si="1"/>
        <v>39.0</v>
      </c>
    </row>
    <row r="114" spans="8:8">
      <c r="A114" s="25">
        <v>43071.0</v>
      </c>
      <c r="B114" s="10" t="s">
        <v>35</v>
      </c>
      <c r="C114" s="26">
        <v>697.3637863815343</v>
      </c>
      <c r="D114" s="27">
        <v>35419.10671031813</v>
      </c>
      <c r="E114" s="28">
        <v>172.0616518139793</v>
      </c>
      <c r="F114" s="25">
        <v>43109.0</v>
      </c>
      <c r="G114" s="30">
        <f t="shared" si="1"/>
        <v>38.0</v>
      </c>
    </row>
    <row r="115" spans="8:8">
      <c r="A115" s="25">
        <v>43075.0</v>
      </c>
      <c r="B115" s="10" t="s">
        <v>36</v>
      </c>
      <c r="C115" s="26">
        <v>753.8402390559997</v>
      </c>
      <c r="D115" s="27">
        <v>38287.54574165423</v>
      </c>
      <c r="E115" s="28">
        <v>186.65578621302532</v>
      </c>
      <c r="F115" s="25">
        <v>43121.0</v>
      </c>
      <c r="G115" s="30">
        <f t="shared" si="1"/>
        <v>46.0</v>
      </c>
    </row>
    <row r="116" spans="8:8">
      <c r="A116" s="25">
        <v>43077.0</v>
      </c>
      <c r="B116" s="10" t="s">
        <v>41</v>
      </c>
      <c r="C116" s="26">
        <v>797.412533746786</v>
      </c>
      <c r="D116" s="27">
        <v>40500.58258899926</v>
      </c>
      <c r="E116" s="28">
        <v>181.82568347119997</v>
      </c>
      <c r="F116" s="25">
        <v>43122.0</v>
      </c>
      <c r="G116" s="30">
        <f t="shared" si="1"/>
        <v>45.0</v>
      </c>
    </row>
    <row r="117" spans="8:8">
      <c r="A117" s="25">
        <v>43078.0</v>
      </c>
      <c r="B117" s="10" t="s">
        <v>33</v>
      </c>
      <c r="C117" s="26">
        <v>553.8456395796832</v>
      </c>
      <c r="D117" s="27">
        <v>25316.838030826897</v>
      </c>
      <c r="E117" s="28">
        <v>170.10106386490526</v>
      </c>
      <c r="F117" s="25">
        <v>43111.0</v>
      </c>
      <c r="G117" s="30">
        <f t="shared" si="1"/>
        <v>33.0</v>
      </c>
    </row>
    <row r="118" spans="8:8">
      <c r="A118" s="25">
        <v>43079.0</v>
      </c>
      <c r="B118" s="10" t="s">
        <v>34</v>
      </c>
      <c r="C118" s="26">
        <v>766.6005971996657</v>
      </c>
      <c r="D118" s="27">
        <v>31148.51546541682</v>
      </c>
      <c r="E118" s="28">
        <v>162.7082657647768</v>
      </c>
      <c r="F118" s="25">
        <v>43125.0</v>
      </c>
      <c r="G118" s="30">
        <f t="shared" si="1"/>
        <v>46.0</v>
      </c>
    </row>
    <row r="119" spans="8:8">
      <c r="A119" s="25">
        <v>43081.0</v>
      </c>
      <c r="B119" s="10">
        <v>8.4325322E7</v>
      </c>
      <c r="C119" s="26">
        <v>420.90978822292635</v>
      </c>
      <c r="D119" s="27">
        <v>14964.605700689699</v>
      </c>
      <c r="E119" s="28">
        <v>195.08701104890332</v>
      </c>
      <c r="F119" s="25">
        <v>43125.0</v>
      </c>
      <c r="G119" s="30">
        <f t="shared" si="1"/>
        <v>44.0</v>
      </c>
    </row>
    <row r="120" spans="8:8">
      <c r="A120" s="25"/>
    </row>
    <row r="121" spans="8:8">
      <c r="A121" s="25"/>
    </row>
  </sheetData>
  <autoFilter ref="A7:G119">
    <filterColumn colId="0" showButton="1"/>
  </autoFilter>
  <pageMargins left="0.7" right="0.7" top="0.75" bottom="0.75" header="0.3" footer="0.3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S23"/>
  <sheetViews>
    <sheetView workbookViewId="0">
      <selection activeCell="C6" sqref="C6"/>
    </sheetView>
  </sheetViews>
  <sheetFormatPr defaultRowHeight="15.0" defaultColWidth="10"/>
  <cols>
    <col min="1" max="1" customWidth="1" width="20.570312" style="0"/>
    <col min="2" max="2" customWidth="1" width="23.0" style="0"/>
    <col min="3" max="3" customWidth="1" width="14.0" style="0"/>
    <col min="6" max="6" customWidth="1" width="5.8554688" style="0"/>
    <col min="257" max="16384" width="9" style="0" hidden="0"/>
  </cols>
  <sheetData>
    <row r="1" spans="8:8" ht="21.75">
      <c r="A1" s="31" t="s">
        <v>17</v>
      </c>
    </row>
    <row r="2" spans="8:8" ht="45.75">
      <c r="A2" s="32"/>
      <c r="B2" s="33"/>
      <c r="C2" s="34" t="s">
        <v>19</v>
      </c>
      <c r="D2" s="35" t="s">
        <v>20</v>
      </c>
    </row>
    <row r="3" spans="8:8" ht="15.75">
      <c r="A3" s="36" t="s">
        <v>7</v>
      </c>
      <c r="B3" s="37" t="s">
        <v>27</v>
      </c>
      <c r="C3" s="38">
        <f>B18*10.254%</f>
        <v>461429.99999999994</v>
      </c>
      <c r="D3" s="39" t="s">
        <v>21</v>
      </c>
    </row>
    <row r="4" spans="8:8">
      <c r="A4" s="40"/>
      <c r="B4" s="41"/>
      <c r="C4" s="42"/>
      <c r="D4" s="43"/>
    </row>
    <row r="5" spans="8:8">
      <c r="A5" s="36" t="s">
        <v>8</v>
      </c>
      <c r="B5" s="37" t="s">
        <v>9</v>
      </c>
      <c r="C5" s="38">
        <f>B18*1.3%</f>
        <v>58500.00000000001</v>
      </c>
      <c r="D5" s="39" t="s">
        <v>21</v>
      </c>
    </row>
    <row r="6" spans="8:8">
      <c r="A6" s="36"/>
      <c r="B6" s="37" t="s">
        <v>10</v>
      </c>
      <c r="C6" s="38">
        <f>B18*0.05</f>
        <v>225000.0</v>
      </c>
      <c r="D6" s="39" t="s">
        <v>21</v>
      </c>
    </row>
    <row r="7" spans="8:8">
      <c r="A7" s="40"/>
      <c r="B7" s="41"/>
      <c r="C7" s="42"/>
      <c r="D7" s="43"/>
    </row>
    <row r="8" spans="8:8">
      <c r="A8" s="36" t="s">
        <v>11</v>
      </c>
      <c r="B8" s="37" t="s">
        <v>28</v>
      </c>
      <c r="C8" s="38">
        <f>12000*12</f>
        <v>144000.0</v>
      </c>
      <c r="D8" s="39" t="s">
        <v>22</v>
      </c>
    </row>
    <row r="9" spans="8:8">
      <c r="A9" s="36"/>
      <c r="B9" s="37" t="s">
        <v>29</v>
      </c>
      <c r="C9" s="38">
        <f>20*40*4*52</f>
        <v>166400.0</v>
      </c>
      <c r="D9" s="39" t="s">
        <v>23</v>
      </c>
    </row>
    <row r="10" spans="8:8">
      <c r="A10" s="36"/>
      <c r="B10" s="37" t="s">
        <v>30</v>
      </c>
      <c r="C10" s="38">
        <f>C8/9</f>
        <v>16000.0</v>
      </c>
      <c r="D10" s="39" t="s">
        <v>21</v>
      </c>
    </row>
    <row r="11" spans="8:8">
      <c r="A11" s="36"/>
      <c r="B11" s="37" t="s">
        <v>31</v>
      </c>
      <c r="C11" s="38">
        <f>C8/12</f>
        <v>12000.0</v>
      </c>
      <c r="D11" s="39" t="s">
        <v>23</v>
      </c>
    </row>
    <row r="12" spans="8:8">
      <c r="A12" s="40"/>
      <c r="B12" s="41"/>
      <c r="C12" s="42"/>
      <c r="D12" s="43"/>
    </row>
    <row r="13" spans="8:8">
      <c r="A13" s="36" t="s">
        <v>12</v>
      </c>
      <c r="B13" s="37" t="s">
        <v>16</v>
      </c>
      <c r="C13" s="38">
        <v>12987.0</v>
      </c>
      <c r="D13" s="39" t="s">
        <v>22</v>
      </c>
      <c r="F13" t="s">
        <v>32</v>
      </c>
    </row>
    <row r="14" spans="8:8">
      <c r="A14" s="36"/>
      <c r="B14" s="37" t="s">
        <v>13</v>
      </c>
      <c r="C14" s="38">
        <v>8234.0</v>
      </c>
      <c r="D14" s="39" t="s">
        <v>22</v>
      </c>
      <c r="G14" t="s">
        <v>24</v>
      </c>
    </row>
    <row r="15" spans="8:8">
      <c r="A15" s="36"/>
      <c r="B15" s="37" t="s">
        <v>14</v>
      </c>
      <c r="C15" s="38">
        <v>865.0</v>
      </c>
      <c r="D15" s="39" t="s">
        <v>22</v>
      </c>
      <c r="G15" t="s">
        <v>25</v>
      </c>
    </row>
    <row r="16" spans="8:8" ht="15.75">
      <c r="A16" s="44"/>
      <c r="B16" s="45" t="s">
        <v>15</v>
      </c>
      <c r="C16" s="46">
        <v>2432.0</v>
      </c>
      <c r="D16" s="47" t="s">
        <v>22</v>
      </c>
      <c r="G16" t="s">
        <v>26</v>
      </c>
    </row>
    <row r="18" spans="8:8">
      <c r="A18" s="19" t="s">
        <v>18</v>
      </c>
      <c r="B18" s="48">
        <v>4500000.0</v>
      </c>
    </row>
    <row r="19" spans="8:8">
      <c r="A19" s="19"/>
      <c r="B19" s="48"/>
    </row>
    <row r="20" spans="8:8">
      <c r="A20" s="19" t="s">
        <v>199</v>
      </c>
      <c r="C20" s="48">
        <v>1107848.0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8:8">
      <c r="A21" s="19" t="s">
        <v>190</v>
      </c>
      <c r="C21" s="49">
        <v>0.2462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8:8"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8:8"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</sheetData>
  <pageMargins left="0.7" right="0.7" top="0.75" bottom="0.75" header="0.3" footer="0.3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V2298"/>
  <sheetViews>
    <sheetView workbookViewId="0">
      <pane ySplit="3" topLeftCell="A4" state="frozen" activePane="bottomLeft"/>
      <selection pane="bottomLeft" activeCell="M1" sqref="M1"/>
    </sheetView>
  </sheetViews>
  <sheetFormatPr defaultRowHeight="15.0" defaultColWidth="10"/>
  <cols>
    <col min="1" max="1" customWidth="1" width="18.570312" style="10"/>
    <col min="2" max="2" customWidth="1" width="10.5703125" style="10"/>
    <col min="3" max="3" customWidth="1" width="14.7109375" style="0"/>
    <col min="4" max="4" customWidth="1" width="11.0" style="0"/>
    <col min="5" max="5" customWidth="1" width="10.855469" style="50"/>
    <col min="6" max="6" customWidth="1" width="11.425781" style="8"/>
    <col min="13" max="13" customWidth="1" width="10.5703125" style="0"/>
    <col min="14" max="14" customWidth="1" width="12.425781" style="0"/>
    <col min="257" max="16384" width="9" style="0" hidden="0"/>
  </cols>
  <sheetData>
    <row r="1" spans="8:8">
      <c r="H1" s="51"/>
      <c r="I1" s="51"/>
      <c r="J1" s="51"/>
      <c r="K1" s="52"/>
      <c r="L1" s="53" t="s">
        <v>191</v>
      </c>
      <c r="M1" s="54">
        <f>SUBTOTAL(9,D:D)</f>
        <v>75311.0</v>
      </c>
      <c r="N1" s="55" t="s">
        <v>174</v>
      </c>
      <c r="O1" s="56" t="s">
        <v>171</v>
      </c>
      <c r="P1" s="52"/>
    </row>
    <row r="2" spans="8:8">
      <c r="I2" s="51"/>
      <c r="J2" s="13" t="s">
        <v>186</v>
      </c>
      <c r="K2" s="52"/>
      <c r="L2" s="53" t="s">
        <v>192</v>
      </c>
      <c r="M2" s="57">
        <f>SUBTOTAL(1,D:D)</f>
        <v>34.35720802919708</v>
      </c>
      <c r="N2" s="55" t="s">
        <v>173</v>
      </c>
      <c r="O2" s="56" t="s">
        <v>171</v>
      </c>
      <c r="P2" s="52"/>
    </row>
    <row r="3" spans="8:8" s="1" ht="45.75" customFormat="1">
      <c r="A3" s="21" t="s">
        <v>4</v>
      </c>
      <c r="B3" s="21" t="s">
        <v>0</v>
      </c>
      <c r="C3" s="1" t="s">
        <v>1</v>
      </c>
      <c r="D3" s="23" t="s">
        <v>37</v>
      </c>
      <c r="E3" s="58" t="s">
        <v>55</v>
      </c>
      <c r="F3" s="2" t="s">
        <v>38</v>
      </c>
      <c r="H3" s="59"/>
      <c r="I3" s="59"/>
      <c r="J3" s="59"/>
      <c r="K3" s="60"/>
      <c r="L3" s="61" t="s">
        <v>193</v>
      </c>
      <c r="M3" s="62">
        <f>SUBTOTAL(7,D:D)</f>
        <v>7.591020966996331</v>
      </c>
      <c r="N3" s="60" t="s">
        <v>173</v>
      </c>
      <c r="O3" s="63" t="s">
        <v>171</v>
      </c>
      <c r="P3" s="63"/>
    </row>
    <row r="4" spans="8:8" ht="15.75">
      <c r="A4" s="25">
        <v>42736.0</v>
      </c>
      <c r="B4" s="10" t="s">
        <v>41</v>
      </c>
      <c r="C4" s="5">
        <v>63.28962922995102</v>
      </c>
      <c r="D4">
        <v>42.0</v>
      </c>
      <c r="E4" s="50">
        <f>VLOOKUP(B4,'SKU List'!$A$6:$C$11,3,1)</f>
        <v>50.79</v>
      </c>
      <c r="F4" s="64">
        <f>(C4-E4)/E4</f>
        <v>0.24610413919966567</v>
      </c>
    </row>
    <row r="5" spans="8:8" ht="15.0" customHeight="1">
      <c r="A5" s="25">
        <v>42736.0</v>
      </c>
      <c r="B5" s="10" t="s">
        <v>33</v>
      </c>
      <c r="C5" s="5">
        <v>58.32954801974698</v>
      </c>
      <c r="D5">
        <v>25.0</v>
      </c>
      <c r="E5" s="50">
        <f>VLOOKUP(B5,'SKU List'!$A$6:$C$11,3,1)</f>
        <v>45.711</v>
      </c>
      <c r="F5" s="64">
        <f t="shared" si="0" ref="F5:F68">(C5-E5)/E5</f>
        <v>0.2760505790673357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8:8" ht="15.0" customHeight="1">
      <c r="A6" s="25">
        <v>42736.0</v>
      </c>
      <c r="B6" s="10" t="s">
        <v>34</v>
      </c>
      <c r="C6" s="5">
        <v>48.66965253691107</v>
      </c>
      <c r="D6">
        <v>44.0</v>
      </c>
      <c r="E6" s="50">
        <f>VLOOKUP(B6,'SKU List'!$A$6:$C$11,3,1)</f>
        <v>40.632000000000005</v>
      </c>
      <c r="F6" s="64">
        <f t="shared" si="0"/>
        <v>0.1978158234128536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8:8" ht="15.0" customHeight="1">
      <c r="A7" s="25">
        <v>42736.0</v>
      </c>
      <c r="B7" s="10">
        <v>8.4325322E7</v>
      </c>
      <c r="C7" s="5">
        <v>43.99771937065435</v>
      </c>
      <c r="D7">
        <v>20.0</v>
      </c>
      <c r="E7" s="50">
        <f>VLOOKUP(B7,'SKU List'!$A$6:$C$11,3,1)</f>
        <v>35.553</v>
      </c>
      <c r="F7" s="64">
        <f t="shared" si="0"/>
        <v>0.23752480439496962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8:8" ht="15.0" customHeight="1">
      <c r="A8" s="25">
        <v>42736.0</v>
      </c>
      <c r="B8" s="10" t="s">
        <v>35</v>
      </c>
      <c r="C8" s="5">
        <v>59.45918620989176</v>
      </c>
      <c r="D8">
        <v>43.0</v>
      </c>
      <c r="E8" s="50">
        <f>VLOOKUP(B8,'SKU List'!$A$6:$C$11,3,1)</f>
        <v>5.079000000000001</v>
      </c>
      <c r="F8" s="64">
        <f t="shared" si="0"/>
        <v>10.70686871626142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8:8" ht="15.0" customHeight="1">
      <c r="A9" s="25">
        <v>42736.0</v>
      </c>
      <c r="B9" s="10" t="s">
        <v>36</v>
      </c>
      <c r="C9" s="5">
        <v>56.651412886759104</v>
      </c>
      <c r="D9">
        <v>37.0</v>
      </c>
      <c r="E9" s="50">
        <f>VLOOKUP(B9,'SKU List'!$A$6:$C$11,3,1)</f>
        <v>10.158000000000001</v>
      </c>
      <c r="F9" s="64">
        <f t="shared" si="0"/>
        <v>4.577024304662246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8:8">
      <c r="A10" s="25">
        <v>42737.0</v>
      </c>
      <c r="B10" s="10" t="s">
        <v>41</v>
      </c>
      <c r="C10" s="5">
        <v>58.1585391131834</v>
      </c>
      <c r="D10">
        <v>39.0</v>
      </c>
      <c r="E10" s="50">
        <f>VLOOKUP(B10,'SKU List'!$A$6:$C$11,3,1)</f>
        <v>50.79</v>
      </c>
      <c r="F10" s="64">
        <f t="shared" si="0"/>
        <v>0.14507854131095496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8:8" ht="15.0" customHeight="1">
      <c r="A11" s="25">
        <v>42737.0</v>
      </c>
      <c r="B11" s="10" t="s">
        <v>33</v>
      </c>
      <c r="C11" s="5">
        <v>54.58780113313378</v>
      </c>
      <c r="D11">
        <v>28.0</v>
      </c>
      <c r="E11" s="50">
        <f>VLOOKUP(B11,'SKU List'!$A$6:$C$11,3,1)</f>
        <v>45.711</v>
      </c>
      <c r="F11" s="64">
        <f t="shared" si="0"/>
        <v>0.19419398247979222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8:8" ht="15.0" customHeight="1">
      <c r="A12" s="25">
        <v>42737.0</v>
      </c>
      <c r="B12" s="10" t="s">
        <v>34</v>
      </c>
      <c r="C12" s="5">
        <v>52.64064034676349</v>
      </c>
      <c r="D12">
        <v>47.0</v>
      </c>
      <c r="E12" s="50">
        <f>VLOOKUP(B12,'SKU List'!$A$6:$C$11,3,1)</f>
        <v>40.632000000000005</v>
      </c>
      <c r="F12" s="64">
        <f t="shared" si="0"/>
        <v>0.2955463759294025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8:8" ht="15.0" customHeight="1">
      <c r="A13" s="25">
        <v>42737.0</v>
      </c>
      <c r="B13" s="10">
        <v>8.4325322E7</v>
      </c>
      <c r="C13" s="5">
        <v>42.49442268276829</v>
      </c>
      <c r="D13">
        <v>24.0</v>
      </c>
      <c r="E13" s="50">
        <f>VLOOKUP(B13,'SKU List'!$A$6:$C$11,3,1)</f>
        <v>35.553</v>
      </c>
      <c r="F13" s="64">
        <f t="shared" si="0"/>
        <v>0.19524154593897255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8:8" ht="15.0" customHeight="1">
      <c r="A14" s="25">
        <v>42737.0</v>
      </c>
      <c r="B14" s="10" t="s">
        <v>35</v>
      </c>
      <c r="C14" s="5">
        <v>57.609021742336836</v>
      </c>
      <c r="D14">
        <v>38.0</v>
      </c>
      <c r="E14" s="50">
        <f>VLOOKUP(B14,'SKU List'!$A$6:$C$11,3,1)</f>
        <v>5.079000000000001</v>
      </c>
      <c r="F14" s="64">
        <f t="shared" si="0"/>
        <v>10.342591404279746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8:8" ht="15.0" customHeight="1">
      <c r="A15" s="25">
        <v>42737.0</v>
      </c>
      <c r="B15" s="10" t="s">
        <v>36</v>
      </c>
      <c r="C15" s="5">
        <v>59.74148019364358</v>
      </c>
      <c r="D15">
        <v>42.0</v>
      </c>
      <c r="E15" s="50">
        <f>VLOOKUP(B15,'SKU List'!$A$6:$C$11,3,1)</f>
        <v>10.158000000000001</v>
      </c>
      <c r="F15" s="64">
        <f t="shared" si="0"/>
        <v>4.881224669584916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8:8">
      <c r="A16" s="25">
        <v>42738.0</v>
      </c>
      <c r="B16" s="10" t="s">
        <v>41</v>
      </c>
      <c r="C16" s="5">
        <v>58.46217376159729</v>
      </c>
      <c r="D16">
        <v>44.0</v>
      </c>
      <c r="E16" s="50">
        <f>VLOOKUP(B16,'SKU List'!$A$6:$C$11,3,1)</f>
        <v>50.79</v>
      </c>
      <c r="F16" s="64">
        <f t="shared" si="0"/>
        <v>0.15105677813737534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8:8" ht="15.0" customHeight="1">
      <c r="A17" s="25">
        <v>42738.0</v>
      </c>
      <c r="B17" s="10" t="s">
        <v>33</v>
      </c>
      <c r="C17" s="5">
        <v>53.30445079478554</v>
      </c>
      <c r="D17">
        <v>33.0</v>
      </c>
      <c r="E17" s="50">
        <f>VLOOKUP(B17,'SKU List'!$A$6:$C$11,3,1)</f>
        <v>45.711</v>
      </c>
      <c r="F17" s="64">
        <f t="shared" si="0"/>
        <v>0.16611867591576512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8:8" ht="15.0" customHeight="1">
      <c r="A18" s="25">
        <v>42738.0</v>
      </c>
      <c r="B18" s="10" t="s">
        <v>34</v>
      </c>
      <c r="C18" s="5">
        <v>45.309574364778236</v>
      </c>
      <c r="D18">
        <v>48.0</v>
      </c>
      <c r="E18" s="50">
        <f>VLOOKUP(B18,'SKU List'!$A$6:$C$11,3,1)</f>
        <v>40.632000000000005</v>
      </c>
      <c r="F18" s="64">
        <f t="shared" si="0"/>
        <v>0.11512045591598322</v>
      </c>
    </row>
    <row r="19" spans="8:8" ht="15.0" customHeight="1">
      <c r="A19" s="25">
        <v>42738.0</v>
      </c>
      <c r="B19" s="10">
        <v>8.4325322E7</v>
      </c>
      <c r="C19" s="5">
        <v>41.231594048768194</v>
      </c>
      <c r="D19">
        <v>22.0</v>
      </c>
      <c r="E19" s="50">
        <f>VLOOKUP(B19,'SKU List'!$A$6:$C$11,3,1)</f>
        <v>35.553</v>
      </c>
      <c r="F19" s="64">
        <f t="shared" si="0"/>
        <v>0.15972193763587314</v>
      </c>
    </row>
    <row r="20" spans="8:8" ht="15.0" customHeight="1">
      <c r="A20" s="25">
        <v>42738.0</v>
      </c>
      <c r="B20" s="10" t="s">
        <v>35</v>
      </c>
      <c r="C20" s="5">
        <v>63.58081152476428</v>
      </c>
      <c r="D20">
        <v>39.0</v>
      </c>
      <c r="E20" s="50">
        <f>VLOOKUP(B20,'SKU List'!$A$6:$C$11,3,1)</f>
        <v>5.079000000000001</v>
      </c>
      <c r="F20" s="64">
        <f t="shared" si="0"/>
        <v>11.518372026927402</v>
      </c>
    </row>
    <row r="21" spans="8:8" ht="15.0" customHeight="1">
      <c r="A21" s="25">
        <v>42738.0</v>
      </c>
      <c r="B21" s="10" t="s">
        <v>36</v>
      </c>
      <c r="C21" s="5">
        <v>63.27402915546308</v>
      </c>
      <c r="D21">
        <v>36.0</v>
      </c>
      <c r="E21" s="50">
        <f>VLOOKUP(B21,'SKU List'!$A$6:$C$11,3,1)</f>
        <v>10.158000000000001</v>
      </c>
      <c r="F21" s="64">
        <f t="shared" si="0"/>
        <v>5.228984953284414</v>
      </c>
    </row>
    <row r="22" spans="8:8">
      <c r="A22" s="25">
        <v>42739.0</v>
      </c>
      <c r="B22" s="10" t="s">
        <v>41</v>
      </c>
      <c r="C22" s="5">
        <v>58.40670471708099</v>
      </c>
      <c r="D22">
        <v>34.0</v>
      </c>
      <c r="E22" s="50">
        <f>VLOOKUP(B22,'SKU List'!$A$6:$C$11,3,1)</f>
        <v>50.79</v>
      </c>
      <c r="F22" s="64">
        <f t="shared" si="0"/>
        <v>0.14996465282695398</v>
      </c>
    </row>
    <row r="23" spans="8:8" ht="15.0" customHeight="1">
      <c r="A23" s="25">
        <v>42739.0</v>
      </c>
      <c r="B23" s="10" t="s">
        <v>33</v>
      </c>
      <c r="C23" s="5">
        <v>52.839101689289954</v>
      </c>
      <c r="D23">
        <v>29.0</v>
      </c>
      <c r="E23" s="50">
        <f>VLOOKUP(B23,'SKU List'!$A$6:$C$11,3,1)</f>
        <v>45.711</v>
      </c>
      <c r="F23" s="64">
        <f t="shared" si="0"/>
        <v>0.15593843252805575</v>
      </c>
    </row>
    <row r="24" spans="8:8" ht="15.0" customHeight="1">
      <c r="A24" s="25">
        <v>42739.0</v>
      </c>
      <c r="B24" s="10" t="s">
        <v>34</v>
      </c>
      <c r="C24" s="5">
        <v>49.84803024158414</v>
      </c>
      <c r="D24">
        <v>40.0</v>
      </c>
      <c r="E24" s="50">
        <f>VLOOKUP(B24,'SKU List'!$A$6:$C$11,3,1)</f>
        <v>40.632000000000005</v>
      </c>
      <c r="F24" s="64">
        <f t="shared" si="0"/>
        <v>0.22681704670171624</v>
      </c>
    </row>
    <row r="25" spans="8:8" ht="15.0" customHeight="1">
      <c r="A25" s="25">
        <v>42739.0</v>
      </c>
      <c r="B25" s="10">
        <v>8.4325322E7</v>
      </c>
      <c r="C25" s="5">
        <v>45.1586794515218</v>
      </c>
      <c r="D25">
        <v>20.0</v>
      </c>
      <c r="E25" s="50">
        <f>VLOOKUP(B25,'SKU List'!$A$6:$C$11,3,1)</f>
        <v>35.553</v>
      </c>
      <c r="F25" s="64">
        <f t="shared" si="0"/>
        <v>0.27017915370072293</v>
      </c>
    </row>
    <row r="26" spans="8:8" ht="15.0" customHeight="1">
      <c r="A26" s="25">
        <v>42739.0</v>
      </c>
      <c r="B26" s="10" t="s">
        <v>35</v>
      </c>
      <c r="C26" s="5">
        <v>64.57353165337233</v>
      </c>
      <c r="D26">
        <v>40.0</v>
      </c>
      <c r="E26" s="50">
        <f>VLOOKUP(B26,'SKU List'!$A$6:$C$11,3,1)</f>
        <v>5.079000000000001</v>
      </c>
      <c r="F26" s="64">
        <f t="shared" si="0"/>
        <v>11.71382785063444</v>
      </c>
    </row>
    <row r="27" spans="8:8" ht="15.0" customHeight="1">
      <c r="A27" s="25">
        <v>42739.0</v>
      </c>
      <c r="B27" s="10" t="s">
        <v>36</v>
      </c>
      <c r="C27" s="5">
        <v>62.65781068800602</v>
      </c>
      <c r="D27">
        <v>33.0</v>
      </c>
      <c r="E27" s="50">
        <f>VLOOKUP(B27,'SKU List'!$A$6:$C$11,3,1)</f>
        <v>10.158000000000001</v>
      </c>
      <c r="F27" s="64">
        <f t="shared" si="0"/>
        <v>5.1683215877147095</v>
      </c>
    </row>
    <row r="28" spans="8:8">
      <c r="A28" s="25">
        <v>42740.0</v>
      </c>
      <c r="B28" s="10" t="s">
        <v>41</v>
      </c>
      <c r="C28" s="5">
        <v>65.3034907421592</v>
      </c>
      <c r="D28">
        <v>33.0</v>
      </c>
      <c r="E28" s="50">
        <f>VLOOKUP(B28,'SKU List'!$A$6:$C$11,3,1)</f>
        <v>50.79</v>
      </c>
      <c r="F28" s="64">
        <f t="shared" si="0"/>
        <v>0.28575488761880685</v>
      </c>
    </row>
    <row r="29" spans="8:8" ht="15.0" customHeight="1">
      <c r="A29" s="25">
        <v>42740.0</v>
      </c>
      <c r="B29" s="10" t="s">
        <v>33</v>
      </c>
      <c r="C29" s="5">
        <v>53.74370098740978</v>
      </c>
      <c r="D29">
        <v>25.0</v>
      </c>
      <c r="E29" s="50">
        <f>VLOOKUP(B29,'SKU List'!$A$6:$C$11,3,1)</f>
        <v>45.711</v>
      </c>
      <c r="F29" s="64">
        <f t="shared" si="0"/>
        <v>0.17572796454704082</v>
      </c>
    </row>
    <row r="30" spans="8:8" ht="15.0" customHeight="1">
      <c r="A30" s="25">
        <v>42740.0</v>
      </c>
      <c r="B30" s="10" t="s">
        <v>34</v>
      </c>
      <c r="C30" s="5">
        <v>51.71770099639329</v>
      </c>
      <c r="D30">
        <v>39.0</v>
      </c>
      <c r="E30" s="50">
        <f>VLOOKUP(B30,'SKU List'!$A$6:$C$11,3,1)</f>
        <v>40.632000000000005</v>
      </c>
      <c r="F30" s="64">
        <f t="shared" si="0"/>
        <v>0.2728317827425006</v>
      </c>
    </row>
    <row r="31" spans="8:8" ht="15.0" customHeight="1">
      <c r="A31" s="25">
        <v>42740.0</v>
      </c>
      <c r="B31" s="10">
        <v>8.4325322E7</v>
      </c>
      <c r="C31" s="5">
        <v>39.58263234846863</v>
      </c>
      <c r="D31">
        <v>21.0</v>
      </c>
      <c r="E31" s="50">
        <f>VLOOKUP(B31,'SKU List'!$A$6:$C$11,3,1)</f>
        <v>35.553</v>
      </c>
      <c r="F31" s="64">
        <f t="shared" si="0"/>
        <v>0.11334155622503393</v>
      </c>
    </row>
    <row r="32" spans="8:8" ht="15.0" customHeight="1">
      <c r="A32" s="25">
        <v>42740.0</v>
      </c>
      <c r="B32" s="10" t="s">
        <v>35</v>
      </c>
      <c r="C32" s="5">
        <v>60.52396056516291</v>
      </c>
      <c r="D32">
        <v>42.0</v>
      </c>
      <c r="E32" s="50">
        <f>VLOOKUP(B32,'SKU List'!$A$6:$C$11,3,1)</f>
        <v>5.079000000000001</v>
      </c>
      <c r="F32" s="64">
        <f t="shared" si="0"/>
        <v>10.916511235511498</v>
      </c>
    </row>
    <row r="33" spans="8:8" ht="15.0" customHeight="1">
      <c r="A33" s="25">
        <v>42740.0</v>
      </c>
      <c r="B33" s="10" t="s">
        <v>36</v>
      </c>
      <c r="C33" s="5">
        <v>55.92910719981651</v>
      </c>
      <c r="D33">
        <v>36.0</v>
      </c>
      <c r="E33" s="50">
        <f>VLOOKUP(B33,'SKU List'!$A$6:$C$11,3,1)</f>
        <v>10.158000000000001</v>
      </c>
      <c r="F33" s="64">
        <f t="shared" si="0"/>
        <v>4.5059172277826836</v>
      </c>
    </row>
    <row r="34" spans="8:8">
      <c r="A34" s="25">
        <v>42741.0</v>
      </c>
      <c r="B34" s="10" t="s">
        <v>41</v>
      </c>
      <c r="C34" s="5">
        <v>62.38079789280869</v>
      </c>
      <c r="D34">
        <v>42.0</v>
      </c>
      <c r="E34" s="50">
        <f>VLOOKUP(B34,'SKU List'!$A$6:$C$11,3,1)</f>
        <v>50.79</v>
      </c>
      <c r="F34" s="64">
        <f t="shared" si="0"/>
        <v>0.22821023612539257</v>
      </c>
    </row>
    <row r="35" spans="8:8" ht="15.0" customHeight="1">
      <c r="A35" s="25">
        <v>42741.0</v>
      </c>
      <c r="B35" s="10" t="s">
        <v>33</v>
      </c>
      <c r="C35" s="5">
        <v>52.26414841800866</v>
      </c>
      <c r="D35">
        <v>26.0</v>
      </c>
      <c r="E35" s="50">
        <f>VLOOKUP(B35,'SKU List'!$A$6:$C$11,3,1)</f>
        <v>45.711</v>
      </c>
      <c r="F35" s="64">
        <f t="shared" si="0"/>
        <v>0.1433604256745348</v>
      </c>
    </row>
    <row r="36" spans="8:8" ht="15.0" customHeight="1">
      <c r="A36" s="25">
        <v>42741.0</v>
      </c>
      <c r="B36" s="10" t="s">
        <v>34</v>
      </c>
      <c r="C36" s="5">
        <v>48.779251679549105</v>
      </c>
      <c r="D36">
        <v>47.0</v>
      </c>
      <c r="E36" s="50">
        <f>VLOOKUP(B36,'SKU List'!$A$6:$C$11,3,1)</f>
        <v>40.632000000000005</v>
      </c>
      <c r="F36" s="64">
        <f t="shared" si="0"/>
        <v>0.20051318368648108</v>
      </c>
    </row>
    <row r="37" spans="8:8" ht="15.0" customHeight="1">
      <c r="A37" s="25">
        <v>42741.0</v>
      </c>
      <c r="B37" s="10">
        <v>8.4325322E7</v>
      </c>
      <c r="C37" s="5">
        <v>40.409005232785496</v>
      </c>
      <c r="D37">
        <v>20.0</v>
      </c>
      <c r="E37" s="50">
        <f>VLOOKUP(B37,'SKU List'!$A$6:$C$11,3,1)</f>
        <v>35.553</v>
      </c>
      <c r="F37" s="64">
        <f t="shared" si="0"/>
        <v>0.1365849642163952</v>
      </c>
    </row>
    <row r="38" spans="8:8" ht="15.0" customHeight="1">
      <c r="A38" s="25">
        <v>42741.0</v>
      </c>
      <c r="B38" s="10" t="s">
        <v>35</v>
      </c>
      <c r="C38" s="5">
        <v>58.18841924665167</v>
      </c>
      <c r="D38">
        <v>40.0</v>
      </c>
      <c r="E38" s="50">
        <f>VLOOKUP(B38,'SKU List'!$A$6:$C$11,3,1)</f>
        <v>5.079000000000001</v>
      </c>
      <c r="F38" s="64">
        <f t="shared" si="0"/>
        <v>10.456668487232065</v>
      </c>
    </row>
    <row r="39" spans="8:8" ht="15.0" customHeight="1">
      <c r="A39" s="25">
        <v>42741.0</v>
      </c>
      <c r="B39" s="10" t="s">
        <v>36</v>
      </c>
      <c r="C39" s="5">
        <v>64.6317784230911</v>
      </c>
      <c r="D39">
        <v>35.0</v>
      </c>
      <c r="E39" s="50">
        <f>VLOOKUP(B39,'SKU List'!$A$6:$C$11,3,1)</f>
        <v>10.158000000000001</v>
      </c>
      <c r="F39" s="64">
        <f t="shared" si="0"/>
        <v>5.362648003848307</v>
      </c>
    </row>
    <row r="40" spans="8:8">
      <c r="A40" s="25">
        <v>42742.0</v>
      </c>
      <c r="B40" s="10" t="s">
        <v>41</v>
      </c>
      <c r="C40" s="5">
        <v>60.735662613271295</v>
      </c>
      <c r="D40">
        <v>39.0</v>
      </c>
      <c r="E40" s="50">
        <f>VLOOKUP(B40,'SKU List'!$A$6:$C$11,3,1)</f>
        <v>50.79</v>
      </c>
      <c r="F40" s="64">
        <f t="shared" si="0"/>
        <v>0.19581930721148447</v>
      </c>
    </row>
    <row r="41" spans="8:8" ht="15.0" customHeight="1">
      <c r="A41" s="25">
        <v>42742.0</v>
      </c>
      <c r="B41" s="10" t="s">
        <v>33</v>
      </c>
      <c r="C41" s="5">
        <v>52.981437003601314</v>
      </c>
      <c r="D41">
        <v>29.0</v>
      </c>
      <c r="E41" s="50">
        <f>VLOOKUP(B41,'SKU List'!$A$6:$C$11,3,1)</f>
        <v>45.711</v>
      </c>
      <c r="F41" s="64">
        <f t="shared" si="0"/>
        <v>0.15905224133362464</v>
      </c>
    </row>
    <row r="42" spans="8:8" ht="15.0" customHeight="1">
      <c r="A42" s="25">
        <v>42742.0</v>
      </c>
      <c r="B42" s="10" t="s">
        <v>34</v>
      </c>
      <c r="C42" s="5">
        <v>46.37617131391763</v>
      </c>
      <c r="D42">
        <v>36.0</v>
      </c>
      <c r="E42" s="50">
        <f>VLOOKUP(B42,'SKU List'!$A$6:$C$11,3,1)</f>
        <v>40.632000000000005</v>
      </c>
      <c r="F42" s="64">
        <f t="shared" si="0"/>
        <v>0.14137062694225302</v>
      </c>
    </row>
    <row r="43" spans="8:8" ht="15.0" customHeight="1">
      <c r="A43" s="25">
        <v>42742.0</v>
      </c>
      <c r="B43" s="10">
        <v>8.4325322E7</v>
      </c>
      <c r="C43" s="5">
        <v>42.74482799167993</v>
      </c>
      <c r="D43">
        <v>21.0</v>
      </c>
      <c r="E43" s="50">
        <f>VLOOKUP(B43,'SKU List'!$A$6:$C$11,3,1)</f>
        <v>35.553</v>
      </c>
      <c r="F43" s="64">
        <f t="shared" si="0"/>
        <v>0.20228470147891683</v>
      </c>
    </row>
    <row r="44" spans="8:8" ht="15.0" customHeight="1">
      <c r="A44" s="25">
        <v>42742.0</v>
      </c>
      <c r="B44" s="10" t="s">
        <v>35</v>
      </c>
      <c r="C44" s="5">
        <v>62.064241462493335</v>
      </c>
      <c r="D44">
        <v>37.0</v>
      </c>
      <c r="E44" s="50">
        <f>VLOOKUP(B44,'SKU List'!$A$6:$C$11,3,1)</f>
        <v>5.079000000000001</v>
      </c>
      <c r="F44" s="64">
        <f t="shared" si="0"/>
        <v>11.219775834316465</v>
      </c>
    </row>
    <row r="45" spans="8:8" ht="15.0" customHeight="1">
      <c r="A45" s="25">
        <v>42742.0</v>
      </c>
      <c r="B45" s="10" t="s">
        <v>36</v>
      </c>
      <c r="C45" s="5">
        <v>58.31666066579053</v>
      </c>
      <c r="D45">
        <v>43.0</v>
      </c>
      <c r="E45" s="50">
        <f>VLOOKUP(B45,'SKU List'!$A$6:$C$11,3,1)</f>
        <v>10.158000000000001</v>
      </c>
      <c r="F45" s="64">
        <f t="shared" si="0"/>
        <v>4.740958915710821</v>
      </c>
    </row>
    <row r="46" spans="8:8">
      <c r="A46" s="25">
        <v>42743.0</v>
      </c>
      <c r="B46" s="10" t="s">
        <v>41</v>
      </c>
      <c r="C46" s="5">
        <v>58.39547505849252</v>
      </c>
      <c r="D46">
        <v>34.0</v>
      </c>
      <c r="E46" s="50">
        <f>VLOOKUP(B46,'SKU List'!$A$6:$C$11,3,1)</f>
        <v>50.79</v>
      </c>
      <c r="F46" s="64">
        <f t="shared" si="0"/>
        <v>0.14974355303194573</v>
      </c>
    </row>
    <row r="47" spans="8:8" ht="15.0" customHeight="1">
      <c r="A47" s="25">
        <v>42743.0</v>
      </c>
      <c r="B47" s="10" t="s">
        <v>33</v>
      </c>
      <c r="C47" s="5">
        <v>52.282187249587864</v>
      </c>
      <c r="D47">
        <v>33.0</v>
      </c>
      <c r="E47" s="50">
        <f>VLOOKUP(B47,'SKU List'!$A$6:$C$11,3,1)</f>
        <v>45.711</v>
      </c>
      <c r="F47" s="64">
        <f t="shared" si="0"/>
        <v>0.14375505347920337</v>
      </c>
    </row>
    <row r="48" spans="8:8" ht="15.0" customHeight="1">
      <c r="A48" s="25">
        <v>42743.0</v>
      </c>
      <c r="B48" s="10" t="s">
        <v>34</v>
      </c>
      <c r="C48" s="5">
        <v>52.22235788892448</v>
      </c>
      <c r="D48">
        <v>47.0</v>
      </c>
      <c r="E48" s="50">
        <f>VLOOKUP(B48,'SKU List'!$A$6:$C$11,3,1)</f>
        <v>40.632000000000005</v>
      </c>
      <c r="F48" s="64">
        <f t="shared" si="0"/>
        <v>0.2852519661578182</v>
      </c>
    </row>
    <row r="49" spans="8:8" ht="15.0" customHeight="1">
      <c r="A49" s="25">
        <v>42743.0</v>
      </c>
      <c r="B49" s="10">
        <v>8.4325322E7</v>
      </c>
      <c r="C49" s="5">
        <v>45.32106884907216</v>
      </c>
      <c r="D49">
        <v>24.0</v>
      </c>
      <c r="E49" s="50">
        <f>VLOOKUP(B49,'SKU List'!$A$6:$C$11,3,1)</f>
        <v>35.553</v>
      </c>
      <c r="F49" s="64">
        <f t="shared" si="0"/>
        <v>0.27474668379805267</v>
      </c>
    </row>
    <row r="50" spans="8:8" ht="15.0" customHeight="1">
      <c r="A50" s="25">
        <v>42743.0</v>
      </c>
      <c r="B50" s="10" t="s">
        <v>35</v>
      </c>
      <c r="C50" s="5">
        <v>65.2209073239441</v>
      </c>
      <c r="D50">
        <v>39.0</v>
      </c>
      <c r="E50" s="50">
        <f>VLOOKUP(B50,'SKU List'!$A$6:$C$11,3,1)</f>
        <v>5.079000000000001</v>
      </c>
      <c r="F50" s="64">
        <f t="shared" si="0"/>
        <v>11.841289097055345</v>
      </c>
    </row>
    <row r="51" spans="8:8" ht="15.0" customHeight="1">
      <c r="A51" s="25">
        <v>42743.0</v>
      </c>
      <c r="B51" s="10" t="s">
        <v>36</v>
      </c>
      <c r="C51" s="5">
        <v>61.39480899792466</v>
      </c>
      <c r="D51">
        <v>33.0</v>
      </c>
      <c r="E51" s="50">
        <f>VLOOKUP(B51,'SKU List'!$A$6:$C$11,3,1)</f>
        <v>10.158000000000001</v>
      </c>
      <c r="F51" s="64">
        <f t="shared" si="0"/>
        <v>5.043985922221368</v>
      </c>
    </row>
    <row r="52" spans="8:8">
      <c r="A52" s="25">
        <v>42744.0</v>
      </c>
      <c r="B52" s="10" t="s">
        <v>41</v>
      </c>
      <c r="C52" s="5">
        <v>62.87719321798785</v>
      </c>
      <c r="D52">
        <v>42.0</v>
      </c>
      <c r="E52" s="50">
        <f>VLOOKUP(B52,'SKU List'!$A$6:$C$11,3,1)</f>
        <v>50.79</v>
      </c>
      <c r="F52" s="64">
        <f t="shared" si="0"/>
        <v>0.23798372155912292</v>
      </c>
    </row>
    <row r="53" spans="8:8" ht="15.0" customHeight="1">
      <c r="A53" s="25">
        <v>42744.0</v>
      </c>
      <c r="B53" s="10" t="s">
        <v>33</v>
      </c>
      <c r="C53" s="5">
        <v>56.802041981634915</v>
      </c>
      <c r="D53">
        <v>31.0</v>
      </c>
      <c r="E53" s="50">
        <f>VLOOKUP(B53,'SKU List'!$A$6:$C$11,3,1)</f>
        <v>45.711</v>
      </c>
      <c r="F53" s="64">
        <f t="shared" si="0"/>
        <v>0.2426339826657679</v>
      </c>
    </row>
    <row r="54" spans="8:8" ht="15.0" customHeight="1">
      <c r="A54" s="25">
        <v>42744.0</v>
      </c>
      <c r="B54" s="10" t="s">
        <v>34</v>
      </c>
      <c r="C54" s="5">
        <v>46.89424866432931</v>
      </c>
      <c r="D54">
        <v>41.0</v>
      </c>
      <c r="E54" s="50">
        <f>VLOOKUP(B54,'SKU List'!$A$6:$C$11,3,1)</f>
        <v>40.632000000000005</v>
      </c>
      <c r="F54" s="64">
        <f t="shared" si="0"/>
        <v>0.1541211031780199</v>
      </c>
    </row>
    <row r="55" spans="8:8" ht="15.0" customHeight="1">
      <c r="A55" s="25">
        <v>42744.0</v>
      </c>
      <c r="B55" s="10">
        <v>8.4325322E7</v>
      </c>
      <c r="C55" s="5">
        <v>40.32959094510652</v>
      </c>
      <c r="D55">
        <v>21.0</v>
      </c>
      <c r="E55" s="50">
        <f>VLOOKUP(B55,'SKU List'!$A$6:$C$11,3,1)</f>
        <v>35.553</v>
      </c>
      <c r="F55" s="64">
        <f t="shared" si="0"/>
        <v>0.13435127682914297</v>
      </c>
    </row>
    <row r="56" spans="8:8" ht="15.0" customHeight="1">
      <c r="A56" s="25">
        <v>42744.0</v>
      </c>
      <c r="B56" s="10" t="s">
        <v>35</v>
      </c>
      <c r="C56" s="5">
        <v>65.97106213249917</v>
      </c>
      <c r="D56">
        <v>40.0</v>
      </c>
      <c r="E56" s="50">
        <f>VLOOKUP(B56,'SKU List'!$A$6:$C$11,3,1)</f>
        <v>5.079000000000001</v>
      </c>
      <c r="F56" s="64">
        <f t="shared" si="0"/>
        <v>11.9889864407362</v>
      </c>
    </row>
    <row r="57" spans="8:8" ht="15.0" customHeight="1">
      <c r="A57" s="25">
        <v>42744.0</v>
      </c>
      <c r="B57" s="10" t="s">
        <v>36</v>
      </c>
      <c r="C57" s="5">
        <v>58.140672013516955</v>
      </c>
      <c r="D57">
        <v>36.0</v>
      </c>
      <c r="E57" s="50">
        <f>VLOOKUP(B57,'SKU List'!$A$6:$C$11,3,1)</f>
        <v>10.158000000000001</v>
      </c>
      <c r="F57" s="64">
        <f t="shared" si="0"/>
        <v>4.723633787509052</v>
      </c>
    </row>
    <row r="58" spans="8:8">
      <c r="A58" s="25">
        <v>42745.0</v>
      </c>
      <c r="B58" s="10" t="s">
        <v>41</v>
      </c>
      <c r="C58" s="5">
        <v>59.53720719453383</v>
      </c>
      <c r="D58">
        <v>39.0</v>
      </c>
      <c r="E58" s="50">
        <f>VLOOKUP(B58,'SKU List'!$A$6:$C$11,3,1)</f>
        <v>50.79</v>
      </c>
      <c r="F58" s="64">
        <f t="shared" si="0"/>
        <v>0.17222302017195962</v>
      </c>
    </row>
    <row r="59" spans="8:8" ht="15.0" customHeight="1">
      <c r="A59" s="25">
        <v>42745.0</v>
      </c>
      <c r="B59" s="10" t="s">
        <v>33</v>
      </c>
      <c r="C59" s="5">
        <v>58.72626480972303</v>
      </c>
      <c r="D59">
        <v>28.0</v>
      </c>
      <c r="E59" s="50">
        <f>VLOOKUP(B59,'SKU List'!$A$6:$C$11,3,1)</f>
        <v>45.711</v>
      </c>
      <c r="F59" s="64">
        <f t="shared" si="0"/>
        <v>0.2847293826370683</v>
      </c>
    </row>
    <row r="60" spans="8:8" ht="15.0" customHeight="1">
      <c r="A60" s="25">
        <v>42745.0</v>
      </c>
      <c r="B60" s="10" t="s">
        <v>34</v>
      </c>
      <c r="C60" s="5">
        <v>46.627719942454775</v>
      </c>
      <c r="D60">
        <v>43.0</v>
      </c>
      <c r="E60" s="50">
        <f>VLOOKUP(B60,'SKU List'!$A$6:$C$11,3,1)</f>
        <v>40.632000000000005</v>
      </c>
      <c r="F60" s="64">
        <f t="shared" si="0"/>
        <v>0.14756152644356096</v>
      </c>
    </row>
    <row r="61" spans="8:8" ht="15.0" customHeight="1">
      <c r="A61" s="25">
        <v>42745.0</v>
      </c>
      <c r="B61" s="10">
        <v>8.4325322E7</v>
      </c>
      <c r="C61" s="5">
        <v>42.198590522328686</v>
      </c>
      <c r="D61">
        <v>19.0</v>
      </c>
      <c r="E61" s="50">
        <f>VLOOKUP(B61,'SKU List'!$A$6:$C$11,3,1)</f>
        <v>35.553</v>
      </c>
      <c r="F61" s="64">
        <f t="shared" si="0"/>
        <v>0.18692066836353302</v>
      </c>
    </row>
    <row r="62" spans="8:8" ht="15.0" customHeight="1">
      <c r="A62" s="25">
        <v>42745.0</v>
      </c>
      <c r="B62" s="10" t="s">
        <v>35</v>
      </c>
      <c r="C62" s="5">
        <v>57.07990771863932</v>
      </c>
      <c r="D62">
        <v>40.0</v>
      </c>
      <c r="E62" s="50">
        <f>VLOOKUP(B62,'SKU List'!$A$6:$C$11,3,1)</f>
        <v>5.079000000000001</v>
      </c>
      <c r="F62" s="64">
        <f t="shared" si="0"/>
        <v>10.238414593155998</v>
      </c>
    </row>
    <row r="63" spans="8:8" ht="15.0" customHeight="1">
      <c r="A63" s="25">
        <v>42745.0</v>
      </c>
      <c r="B63" s="10" t="s">
        <v>36</v>
      </c>
      <c r="C63" s="5">
        <v>65.48670189482145</v>
      </c>
      <c r="D63">
        <v>40.0</v>
      </c>
      <c r="E63" s="50">
        <f>VLOOKUP(B63,'SKU List'!$A$6:$C$11,3,1)</f>
        <v>10.158000000000001</v>
      </c>
      <c r="F63" s="64">
        <f t="shared" si="0"/>
        <v>5.446810582282088</v>
      </c>
    </row>
    <row r="64" spans="8:8">
      <c r="A64" s="25">
        <v>42746.0</v>
      </c>
      <c r="B64" s="10" t="s">
        <v>41</v>
      </c>
      <c r="C64" s="5">
        <v>62.91996567574781</v>
      </c>
      <c r="D64">
        <v>43.0</v>
      </c>
      <c r="E64" s="50">
        <f>VLOOKUP(B64,'SKU List'!$A$6:$C$11,3,1)</f>
        <v>50.79</v>
      </c>
      <c r="F64" s="64">
        <f t="shared" si="0"/>
        <v>0.23882586485032117</v>
      </c>
    </row>
    <row r="65" spans="8:8" ht="15.0" customHeight="1">
      <c r="A65" s="25">
        <v>42746.0</v>
      </c>
      <c r="B65" s="10" t="s">
        <v>33</v>
      </c>
      <c r="C65" s="5">
        <v>51.56434259678937</v>
      </c>
      <c r="D65">
        <v>30.0</v>
      </c>
      <c r="E65" s="50">
        <f>VLOOKUP(B65,'SKU List'!$A$6:$C$11,3,1)</f>
        <v>45.711</v>
      </c>
      <c r="F65" s="64">
        <f t="shared" si="0"/>
        <v>0.1280510729756377</v>
      </c>
    </row>
    <row r="66" spans="8:8" ht="15.0" customHeight="1">
      <c r="A66" s="25">
        <v>42746.0</v>
      </c>
      <c r="B66" s="10" t="s">
        <v>34</v>
      </c>
      <c r="C66" s="5">
        <v>47.07438643395743</v>
      </c>
      <c r="D66">
        <v>42.0</v>
      </c>
      <c r="E66" s="50">
        <f>VLOOKUP(B66,'SKU List'!$A$6:$C$11,3,1)</f>
        <v>40.632000000000005</v>
      </c>
      <c r="F66" s="64">
        <f t="shared" si="0"/>
        <v>0.1585544997528407</v>
      </c>
    </row>
    <row r="67" spans="8:8" ht="15.0" customHeight="1">
      <c r="A67" s="25">
        <v>42746.0</v>
      </c>
      <c r="B67" s="10">
        <v>8.4325322E7</v>
      </c>
      <c r="C67" s="5">
        <v>43.77217041010517</v>
      </c>
      <c r="D67">
        <v>19.0</v>
      </c>
      <c r="E67" s="50">
        <f>VLOOKUP(B67,'SKU List'!$A$6:$C$11,3,1)</f>
        <v>35.553</v>
      </c>
      <c r="F67" s="64">
        <f t="shared" si="0"/>
        <v>0.231180783903051</v>
      </c>
    </row>
    <row r="68" spans="8:8" ht="15.0" customHeight="1">
      <c r="A68" s="25">
        <v>42746.0</v>
      </c>
      <c r="B68" s="10" t="s">
        <v>35</v>
      </c>
      <c r="C68" s="5">
        <v>60.24720392253415</v>
      </c>
      <c r="D68">
        <v>37.0</v>
      </c>
      <c r="E68" s="50">
        <f>VLOOKUP(B68,'SKU List'!$A$6:$C$11,3,1)</f>
        <v>5.079000000000001</v>
      </c>
      <c r="F68" s="64">
        <f t="shared" si="0"/>
        <v>10.862020854997862</v>
      </c>
    </row>
    <row r="69" spans="8:8" ht="15.0" customHeight="1">
      <c r="A69" s="25">
        <v>42746.0</v>
      </c>
      <c r="B69" s="10" t="s">
        <v>36</v>
      </c>
      <c r="C69" s="5">
        <v>58.05448542569959</v>
      </c>
      <c r="D69">
        <v>43.0</v>
      </c>
      <c r="E69" s="50">
        <f>VLOOKUP(B69,'SKU List'!$A$6:$C$11,3,1)</f>
        <v>10.158000000000001</v>
      </c>
      <c r="F69" s="64">
        <f t="shared" si="1" ref="F69:F132">(C69-E69)/E69</f>
        <v>4.715149185440006</v>
      </c>
    </row>
    <row r="70" spans="8:8">
      <c r="A70" s="25">
        <v>42747.0</v>
      </c>
      <c r="B70" s="10" t="s">
        <v>41</v>
      </c>
      <c r="C70" s="5">
        <v>60.081779928783554</v>
      </c>
      <c r="D70">
        <v>39.0</v>
      </c>
      <c r="E70" s="50">
        <f>VLOOKUP(B70,'SKU List'!$A$6:$C$11,3,1)</f>
        <v>50.79</v>
      </c>
      <c r="F70" s="64">
        <f t="shared" si="1"/>
        <v>0.1829450665245827</v>
      </c>
    </row>
    <row r="71" spans="8:8" ht="15.0" customHeight="1">
      <c r="A71" s="25">
        <v>42747.0</v>
      </c>
      <c r="B71" s="10" t="s">
        <v>33</v>
      </c>
      <c r="C71" s="5">
        <v>58.33071509049182</v>
      </c>
      <c r="D71">
        <v>25.0</v>
      </c>
      <c r="E71" s="50">
        <f>VLOOKUP(B71,'SKU List'!$A$6:$C$11,3,1)</f>
        <v>45.711</v>
      </c>
      <c r="F71" s="64">
        <f t="shared" si="1"/>
        <v>0.27607611057495623</v>
      </c>
    </row>
    <row r="72" spans="8:8" ht="15.0" customHeight="1">
      <c r="A72" s="25">
        <v>42747.0</v>
      </c>
      <c r="B72" s="10" t="s">
        <v>34</v>
      </c>
      <c r="C72" s="5">
        <v>46.26473177074517</v>
      </c>
      <c r="D72">
        <v>40.0</v>
      </c>
      <c r="E72" s="50">
        <f>VLOOKUP(B72,'SKU List'!$A$6:$C$11,3,1)</f>
        <v>40.632000000000005</v>
      </c>
      <c r="F72" s="64">
        <f t="shared" si="1"/>
        <v>0.13862797230619134</v>
      </c>
    </row>
    <row r="73" spans="8:8" ht="15.0" customHeight="1">
      <c r="A73" s="25">
        <v>42747.0</v>
      </c>
      <c r="B73" s="10">
        <v>8.4325322E7</v>
      </c>
      <c r="C73" s="5">
        <v>39.26952336353266</v>
      </c>
      <c r="D73">
        <v>23.0</v>
      </c>
      <c r="E73" s="50">
        <f>VLOOKUP(B73,'SKU List'!$A$6:$C$11,3,1)</f>
        <v>35.553</v>
      </c>
      <c r="F73" s="64">
        <f t="shared" si="1"/>
        <v>0.104534733033293</v>
      </c>
    </row>
    <row r="74" spans="8:8" ht="15.0" customHeight="1">
      <c r="A74" s="25">
        <v>42747.0</v>
      </c>
      <c r="B74" s="10" t="s">
        <v>35</v>
      </c>
      <c r="C74" s="5">
        <v>58.115719075652656</v>
      </c>
      <c r="D74">
        <v>35.0</v>
      </c>
      <c r="E74" s="50">
        <f>VLOOKUP(B74,'SKU List'!$A$6:$C$11,3,1)</f>
        <v>5.079000000000001</v>
      </c>
      <c r="F74" s="64">
        <f t="shared" si="1"/>
        <v>10.442354612256871</v>
      </c>
    </row>
    <row r="75" spans="8:8" ht="15.0" customHeight="1">
      <c r="A75" s="25">
        <v>42747.0</v>
      </c>
      <c r="B75" s="10" t="s">
        <v>36</v>
      </c>
      <c r="C75" s="5">
        <v>61.33963255954369</v>
      </c>
      <c r="D75">
        <v>39.0</v>
      </c>
      <c r="E75" s="50">
        <f>VLOOKUP(B75,'SKU List'!$A$6:$C$11,3,1)</f>
        <v>10.158000000000001</v>
      </c>
      <c r="F75" s="64">
        <f t="shared" si="1"/>
        <v>5.038554101156102</v>
      </c>
    </row>
    <row r="76" spans="8:8">
      <c r="A76" s="25">
        <v>42748.0</v>
      </c>
      <c r="B76" s="10" t="s">
        <v>41</v>
      </c>
      <c r="C76" s="5">
        <v>58.7832417747994</v>
      </c>
      <c r="D76">
        <v>33.0</v>
      </c>
      <c r="E76" s="50">
        <f>VLOOKUP(B76,'SKU List'!$A$6:$C$11,3,1)</f>
        <v>50.79</v>
      </c>
      <c r="F76" s="64">
        <f t="shared" si="1"/>
        <v>0.1573782590037291</v>
      </c>
    </row>
    <row r="77" spans="8:8" ht="15.0" customHeight="1">
      <c r="A77" s="25">
        <v>42748.0</v>
      </c>
      <c r="B77" s="10" t="s">
        <v>33</v>
      </c>
      <c r="C77" s="5">
        <v>50.40505891186255</v>
      </c>
      <c r="D77">
        <v>29.0</v>
      </c>
      <c r="E77" s="50">
        <f>VLOOKUP(B77,'SKU List'!$A$6:$C$11,3,1)</f>
        <v>45.711</v>
      </c>
      <c r="F77" s="64">
        <f t="shared" si="1"/>
        <v>0.10268991953495982</v>
      </c>
    </row>
    <row r="78" spans="8:8" ht="15.0" customHeight="1">
      <c r="A78" s="25">
        <v>42748.0</v>
      </c>
      <c r="B78" s="10" t="s">
        <v>34</v>
      </c>
      <c r="C78" s="5">
        <v>48.47044199174061</v>
      </c>
      <c r="D78">
        <v>43.0</v>
      </c>
      <c r="E78" s="50">
        <f>VLOOKUP(B78,'SKU List'!$A$6:$C$11,3,1)</f>
        <v>40.632000000000005</v>
      </c>
      <c r="F78" s="64">
        <f t="shared" si="1"/>
        <v>0.19291302401409235</v>
      </c>
    </row>
    <row r="79" spans="8:8" ht="15.0" customHeight="1">
      <c r="A79" s="25">
        <v>42748.0</v>
      </c>
      <c r="B79" s="10">
        <v>8.4325322E7</v>
      </c>
      <c r="C79" s="5">
        <v>42.83468137075793</v>
      </c>
      <c r="D79">
        <v>21.0</v>
      </c>
      <c r="E79" s="50">
        <f>VLOOKUP(B79,'SKU List'!$A$6:$C$11,3,1)</f>
        <v>35.553</v>
      </c>
      <c r="F79" s="64">
        <f t="shared" si="1"/>
        <v>0.20481200941574354</v>
      </c>
    </row>
    <row r="80" spans="8:8" ht="15.0" customHeight="1">
      <c r="A80" s="25">
        <v>42748.0</v>
      </c>
      <c r="B80" s="10" t="s">
        <v>35</v>
      </c>
      <c r="C80" s="5">
        <v>65.71978731325302</v>
      </c>
      <c r="D80">
        <v>34.0</v>
      </c>
      <c r="E80" s="50">
        <f>VLOOKUP(B80,'SKU List'!$A$6:$C$11,3,1)</f>
        <v>5.079000000000001</v>
      </c>
      <c r="F80" s="64">
        <f t="shared" si="1"/>
        <v>11.939513154804688</v>
      </c>
    </row>
    <row r="81" spans="8:8" ht="15.0" customHeight="1">
      <c r="A81" s="25">
        <v>42748.0</v>
      </c>
      <c r="B81" s="10" t="s">
        <v>36</v>
      </c>
      <c r="C81" s="5">
        <v>61.16549006725712</v>
      </c>
      <c r="D81">
        <v>38.0</v>
      </c>
      <c r="E81" s="50">
        <f>VLOOKUP(B81,'SKU List'!$A$6:$C$11,3,1)</f>
        <v>10.158000000000001</v>
      </c>
      <c r="F81" s="64">
        <f t="shared" si="1"/>
        <v>5.021410717390935</v>
      </c>
    </row>
    <row r="82" spans="8:8">
      <c r="A82" s="25">
        <v>42749.0</v>
      </c>
      <c r="B82" s="10" t="s">
        <v>41</v>
      </c>
      <c r="C82" s="5">
        <v>65.32698034665782</v>
      </c>
      <c r="D82">
        <v>37.0</v>
      </c>
      <c r="E82" s="50">
        <f>VLOOKUP(B82,'SKU List'!$A$6:$C$11,3,1)</f>
        <v>50.79</v>
      </c>
      <c r="F82" s="64">
        <f t="shared" si="1"/>
        <v>0.28621737244847056</v>
      </c>
    </row>
    <row r="83" spans="8:8" ht="15.0" customHeight="1">
      <c r="A83" s="25">
        <v>42749.0</v>
      </c>
      <c r="B83" s="10" t="s">
        <v>33</v>
      </c>
      <c r="C83" s="5">
        <v>56.263875030056134</v>
      </c>
      <c r="D83">
        <v>29.0</v>
      </c>
      <c r="E83" s="50">
        <f>VLOOKUP(B83,'SKU List'!$A$6:$C$11,3,1)</f>
        <v>45.711</v>
      </c>
      <c r="F83" s="64">
        <f t="shared" si="1"/>
        <v>0.2308607343977628</v>
      </c>
    </row>
    <row r="84" spans="8:8" ht="15.0" customHeight="1">
      <c r="A84" s="25">
        <v>42749.0</v>
      </c>
      <c r="B84" s="10" t="s">
        <v>34</v>
      </c>
      <c r="C84" s="5">
        <v>48.87082256333462</v>
      </c>
      <c r="D84">
        <v>35.0</v>
      </c>
      <c r="E84" s="50">
        <f>VLOOKUP(B84,'SKU List'!$A$6:$C$11,3,1)</f>
        <v>40.632000000000005</v>
      </c>
      <c r="F84" s="64">
        <f t="shared" si="1"/>
        <v>0.20276684788675464</v>
      </c>
    </row>
    <row r="85" spans="8:8" ht="15.0" customHeight="1">
      <c r="A85" s="25">
        <v>42749.0</v>
      </c>
      <c r="B85" s="10">
        <v>8.4325322E7</v>
      </c>
      <c r="C85" s="5">
        <v>43.764765170539455</v>
      </c>
      <c r="D85">
        <v>22.0</v>
      </c>
      <c r="E85" s="50">
        <f>VLOOKUP(B85,'SKU List'!$A$6:$C$11,3,1)</f>
        <v>35.553</v>
      </c>
      <c r="F85" s="64">
        <f t="shared" si="1"/>
        <v>0.23097249656961322</v>
      </c>
    </row>
    <row r="86" spans="8:8" ht="15.0" customHeight="1">
      <c r="A86" s="25">
        <v>42749.0</v>
      </c>
      <c r="B86" s="10" t="s">
        <v>35</v>
      </c>
      <c r="C86" s="5">
        <v>63.16166085708444</v>
      </c>
      <c r="D86">
        <v>39.0</v>
      </c>
      <c r="E86" s="50">
        <f>VLOOKUP(B86,'SKU List'!$A$6:$C$11,3,1)</f>
        <v>5.079000000000001</v>
      </c>
      <c r="F86" s="64">
        <f t="shared" si="1"/>
        <v>11.435845807655923</v>
      </c>
    </row>
    <row r="87" spans="8:8" ht="15.0" customHeight="1">
      <c r="A87" s="25">
        <v>42749.0</v>
      </c>
      <c r="B87" s="10" t="s">
        <v>36</v>
      </c>
      <c r="C87" s="5">
        <v>59.39714527511427</v>
      </c>
      <c r="D87">
        <v>39.0</v>
      </c>
      <c r="E87" s="50">
        <f>VLOOKUP(B87,'SKU List'!$A$6:$C$11,3,1)</f>
        <v>10.158000000000001</v>
      </c>
      <c r="F87" s="64">
        <f t="shared" si="1"/>
        <v>4.847326764630268</v>
      </c>
    </row>
    <row r="88" spans="8:8">
      <c r="A88" s="25">
        <v>42750.0</v>
      </c>
      <c r="B88" s="10" t="s">
        <v>41</v>
      </c>
      <c r="C88" s="5">
        <v>62.57323106962447</v>
      </c>
      <c r="D88">
        <v>44.0</v>
      </c>
      <c r="E88" s="50">
        <f>VLOOKUP(B88,'SKU List'!$A$6:$C$11,3,1)</f>
        <v>50.79</v>
      </c>
      <c r="F88" s="64">
        <f t="shared" si="1"/>
        <v>0.2319990366139884</v>
      </c>
    </row>
    <row r="89" spans="8:8" ht="15.0" customHeight="1">
      <c r="A89" s="25">
        <v>42750.0</v>
      </c>
      <c r="B89" s="10" t="s">
        <v>33</v>
      </c>
      <c r="C89" s="5">
        <v>56.024474170354836</v>
      </c>
      <c r="D89">
        <v>30.0</v>
      </c>
      <c r="E89" s="50">
        <f>VLOOKUP(B89,'SKU List'!$A$6:$C$11,3,1)</f>
        <v>45.711</v>
      </c>
      <c r="F89" s="64">
        <f t="shared" si="1"/>
        <v>0.22562346416299878</v>
      </c>
    </row>
    <row r="90" spans="8:8" ht="15.0" customHeight="1">
      <c r="A90" s="25">
        <v>42750.0</v>
      </c>
      <c r="B90" s="10" t="s">
        <v>34</v>
      </c>
      <c r="C90" s="5">
        <v>46.4919916049878</v>
      </c>
      <c r="D90">
        <v>39.0</v>
      </c>
      <c r="E90" s="50">
        <f>VLOOKUP(B90,'SKU List'!$A$6:$C$11,3,1)</f>
        <v>40.632000000000005</v>
      </c>
      <c r="F90" s="64">
        <f t="shared" si="1"/>
        <v>0.14422109679532874</v>
      </c>
    </row>
    <row r="91" spans="8:8" ht="15.0" customHeight="1">
      <c r="A91" s="25">
        <v>42750.0</v>
      </c>
      <c r="B91" s="10">
        <v>8.4325322E7</v>
      </c>
      <c r="C91" s="5">
        <v>42.83563516905424</v>
      </c>
      <c r="D91">
        <v>20.0</v>
      </c>
      <c r="E91" s="50">
        <f>VLOOKUP(B91,'SKU List'!$A$6:$C$11,3,1)</f>
        <v>35.553</v>
      </c>
      <c r="F91" s="64">
        <f t="shared" si="1"/>
        <v>0.20483883692105437</v>
      </c>
    </row>
    <row r="92" spans="8:8" ht="15.0" customHeight="1">
      <c r="A92" s="25">
        <v>42750.0</v>
      </c>
      <c r="B92" s="10" t="s">
        <v>35</v>
      </c>
      <c r="C92" s="5">
        <v>61.38267194363128</v>
      </c>
      <c r="D92">
        <v>41.0</v>
      </c>
      <c r="E92" s="50">
        <f>VLOOKUP(B92,'SKU List'!$A$6:$C$11,3,1)</f>
        <v>5.079000000000001</v>
      </c>
      <c r="F92" s="64">
        <f t="shared" si="1"/>
        <v>11.085582190122322</v>
      </c>
    </row>
    <row r="93" spans="8:8" ht="15.0" customHeight="1">
      <c r="A93" s="25">
        <v>42750.0</v>
      </c>
      <c r="B93" s="10" t="s">
        <v>36</v>
      </c>
      <c r="C93" s="5">
        <v>63.29901502931493</v>
      </c>
      <c r="D93">
        <v>41.0</v>
      </c>
      <c r="E93" s="50">
        <f>VLOOKUP(B93,'SKU List'!$A$6:$C$11,3,1)</f>
        <v>10.158000000000001</v>
      </c>
      <c r="F93" s="64">
        <f t="shared" si="1"/>
        <v>5.231444677034349</v>
      </c>
    </row>
    <row r="94" spans="8:8">
      <c r="A94" s="25">
        <v>42751.0</v>
      </c>
      <c r="B94" s="10" t="s">
        <v>41</v>
      </c>
      <c r="C94" s="5">
        <v>59.589041499382276</v>
      </c>
      <c r="D94">
        <v>34.0</v>
      </c>
      <c r="E94" s="50">
        <f>VLOOKUP(B94,'SKU List'!$A$6:$C$11,3,1)</f>
        <v>50.79</v>
      </c>
      <c r="F94" s="64">
        <f t="shared" si="1"/>
        <v>0.1732435814015018</v>
      </c>
    </row>
    <row r="95" spans="8:8" ht="15.0" customHeight="1">
      <c r="A95" s="25">
        <v>42751.0</v>
      </c>
      <c r="B95" s="10" t="s">
        <v>33</v>
      </c>
      <c r="C95" s="5">
        <v>52.559535608343644</v>
      </c>
      <c r="D95">
        <v>27.0</v>
      </c>
      <c r="E95" s="50">
        <f>VLOOKUP(B95,'SKU List'!$A$6:$C$11,3,1)</f>
        <v>45.711</v>
      </c>
      <c r="F95" s="64">
        <f t="shared" si="1"/>
        <v>0.14982248492362113</v>
      </c>
    </row>
    <row r="96" spans="8:8" ht="15.0" customHeight="1">
      <c r="A96" s="25">
        <v>42751.0</v>
      </c>
      <c r="B96" s="10" t="s">
        <v>34</v>
      </c>
      <c r="C96" s="5">
        <v>48.38981098555754</v>
      </c>
      <c r="D96">
        <v>43.0</v>
      </c>
      <c r="E96" s="50">
        <f>VLOOKUP(B96,'SKU List'!$A$6:$C$11,3,1)</f>
        <v>40.632000000000005</v>
      </c>
      <c r="F96" s="64">
        <f t="shared" si="1"/>
        <v>0.1909286027160251</v>
      </c>
    </row>
    <row r="97" spans="8:8" ht="15.0" customHeight="1">
      <c r="A97" s="25">
        <v>42751.0</v>
      </c>
      <c r="B97" s="10">
        <v>8.4325322E7</v>
      </c>
      <c r="C97" s="5">
        <v>45.55942287127231</v>
      </c>
      <c r="D97">
        <v>21.0</v>
      </c>
      <c r="E97" s="50">
        <f>VLOOKUP(B97,'SKU List'!$A$6:$C$11,3,1)</f>
        <v>35.553</v>
      </c>
      <c r="F97" s="64">
        <f t="shared" si="1"/>
        <v>0.2814508725359974</v>
      </c>
    </row>
    <row r="98" spans="8:8" ht="15.0" customHeight="1">
      <c r="A98" s="25">
        <v>42751.0</v>
      </c>
      <c r="B98" s="10" t="s">
        <v>35</v>
      </c>
      <c r="C98" s="5">
        <v>56.117105882208726</v>
      </c>
      <c r="D98">
        <v>44.0</v>
      </c>
      <c r="E98" s="50">
        <f>VLOOKUP(B98,'SKU List'!$A$6:$C$11,3,1)</f>
        <v>5.079000000000001</v>
      </c>
      <c r="F98" s="64">
        <f t="shared" si="1"/>
        <v>10.048849356607347</v>
      </c>
    </row>
    <row r="99" spans="8:8" ht="15.0" customHeight="1">
      <c r="A99" s="25">
        <v>42751.0</v>
      </c>
      <c r="B99" s="10" t="s">
        <v>36</v>
      </c>
      <c r="C99" s="5">
        <v>61.143793840332215</v>
      </c>
      <c r="D99">
        <v>36.0</v>
      </c>
      <c r="E99" s="50">
        <f>VLOOKUP(B99,'SKU List'!$A$6:$C$11,3,1)</f>
        <v>10.158000000000001</v>
      </c>
      <c r="F99" s="64">
        <f t="shared" si="1"/>
        <v>5.019274841536937</v>
      </c>
    </row>
    <row r="100" spans="8:8">
      <c r="A100" s="25">
        <v>42752.0</v>
      </c>
      <c r="B100" s="10" t="s">
        <v>41</v>
      </c>
      <c r="C100" s="5">
        <v>60.162793419310134</v>
      </c>
      <c r="D100">
        <v>44.0</v>
      </c>
      <c r="E100" s="50">
        <f>VLOOKUP(B100,'SKU List'!$A$6:$C$11,3,1)</f>
        <v>50.79</v>
      </c>
      <c r="F100" s="64">
        <f t="shared" si="1"/>
        <v>0.18454013426481858</v>
      </c>
    </row>
    <row r="101" spans="8:8" ht="15.0" customHeight="1">
      <c r="A101" s="25">
        <v>42752.0</v>
      </c>
      <c r="B101" s="10" t="s">
        <v>33</v>
      </c>
      <c r="C101" s="5">
        <v>56.00977038029431</v>
      </c>
      <c r="D101">
        <v>26.0</v>
      </c>
      <c r="E101" s="50">
        <f>VLOOKUP(B101,'SKU List'!$A$6:$C$11,3,1)</f>
        <v>45.711</v>
      </c>
      <c r="F101" s="64">
        <f t="shared" si="1"/>
        <v>0.22530179563549943</v>
      </c>
    </row>
    <row r="102" spans="8:8" ht="15.0" customHeight="1">
      <c r="A102" s="25">
        <v>42752.0</v>
      </c>
      <c r="B102" s="10" t="s">
        <v>34</v>
      </c>
      <c r="C102" s="5">
        <v>47.97855645631012</v>
      </c>
      <c r="D102">
        <v>46.0</v>
      </c>
      <c r="E102" s="50">
        <f>VLOOKUP(B102,'SKU List'!$A$6:$C$11,3,1)</f>
        <v>40.632000000000005</v>
      </c>
      <c r="F102" s="64">
        <f t="shared" si="1"/>
        <v>0.18080715830651006</v>
      </c>
    </row>
    <row r="103" spans="8:8" ht="15.0" customHeight="1">
      <c r="A103" s="25">
        <v>42752.0</v>
      </c>
      <c r="B103" s="10">
        <v>8.4325322E7</v>
      </c>
      <c r="C103" s="5">
        <v>39.528059634936206</v>
      </c>
      <c r="D103">
        <v>24.0</v>
      </c>
      <c r="E103" s="50">
        <f>VLOOKUP(B103,'SKU List'!$A$6:$C$11,3,1)</f>
        <v>35.553</v>
      </c>
      <c r="F103" s="64">
        <f t="shared" si="1"/>
        <v>0.11180658833111717</v>
      </c>
    </row>
    <row r="104" spans="8:8" ht="15.0" customHeight="1">
      <c r="A104" s="25">
        <v>42752.0</v>
      </c>
      <c r="B104" s="10" t="s">
        <v>35</v>
      </c>
      <c r="C104" s="5">
        <v>60.80024351334607</v>
      </c>
      <c r="D104">
        <v>42.0</v>
      </c>
      <c r="E104" s="50">
        <f>VLOOKUP(B104,'SKU List'!$A$6:$C$11,3,1)</f>
        <v>5.079000000000001</v>
      </c>
      <c r="F104" s="64">
        <f t="shared" si="1"/>
        <v>10.970908350727715</v>
      </c>
    </row>
    <row r="105" spans="8:8" ht="15.0" customHeight="1">
      <c r="A105" s="25">
        <v>42752.0</v>
      </c>
      <c r="B105" s="10" t="s">
        <v>36</v>
      </c>
      <c r="C105" s="5">
        <v>62.46570652329003</v>
      </c>
      <c r="D105">
        <v>33.0</v>
      </c>
      <c r="E105" s="50">
        <f>VLOOKUP(B105,'SKU List'!$A$6:$C$11,3,1)</f>
        <v>10.158000000000001</v>
      </c>
      <c r="F105" s="64">
        <f t="shared" si="1"/>
        <v>5.149409974728295</v>
      </c>
    </row>
    <row r="106" spans="8:8">
      <c r="A106" s="25">
        <v>42753.0</v>
      </c>
      <c r="B106" s="10" t="s">
        <v>41</v>
      </c>
      <c r="C106" s="5">
        <v>58.06256598829591</v>
      </c>
      <c r="D106">
        <v>37.0</v>
      </c>
      <c r="E106" s="50">
        <f>VLOOKUP(B106,'SKU List'!$A$6:$C$11,3,1)</f>
        <v>50.79</v>
      </c>
      <c r="F106" s="64">
        <f t="shared" si="1"/>
        <v>0.14318893459925003</v>
      </c>
    </row>
    <row r="107" spans="8:8" ht="15.0" customHeight="1">
      <c r="A107" s="25">
        <v>42753.0</v>
      </c>
      <c r="B107" s="10" t="s">
        <v>33</v>
      </c>
      <c r="C107" s="5">
        <v>54.42597129054177</v>
      </c>
      <c r="D107">
        <v>29.0</v>
      </c>
      <c r="E107" s="50">
        <f>VLOOKUP(B107,'SKU List'!$A$6:$C$11,3,1)</f>
        <v>45.711</v>
      </c>
      <c r="F107" s="64">
        <f t="shared" si="1"/>
        <v>0.19065370021530417</v>
      </c>
    </row>
    <row r="108" spans="8:8" ht="15.0" customHeight="1">
      <c r="A108" s="25">
        <v>42753.0</v>
      </c>
      <c r="B108" s="10" t="s">
        <v>34</v>
      </c>
      <c r="C108" s="5">
        <v>46.26188385470616</v>
      </c>
      <c r="D108">
        <v>35.0</v>
      </c>
      <c r="E108" s="50">
        <f>VLOOKUP(B108,'SKU List'!$A$6:$C$11,3,1)</f>
        <v>40.632000000000005</v>
      </c>
      <c r="F108" s="64">
        <f t="shared" si="1"/>
        <v>0.1385578818346662</v>
      </c>
    </row>
    <row r="109" spans="8:8" ht="15.0" customHeight="1">
      <c r="A109" s="25">
        <v>42753.0</v>
      </c>
      <c r="B109" s="10">
        <v>8.4325322E7</v>
      </c>
      <c r="C109" s="5">
        <v>41.20411409854256</v>
      </c>
      <c r="D109">
        <v>19.0</v>
      </c>
      <c r="E109" s="50">
        <f>VLOOKUP(B109,'SKU List'!$A$6:$C$11,3,1)</f>
        <v>35.553</v>
      </c>
      <c r="F109" s="64">
        <f t="shared" si="1"/>
        <v>0.15894900848149424</v>
      </c>
    </row>
    <row r="110" spans="8:8" ht="15.0" customHeight="1">
      <c r="A110" s="25">
        <v>42753.0</v>
      </c>
      <c r="B110" s="10" t="s">
        <v>35</v>
      </c>
      <c r="C110" s="5">
        <v>62.84420380057663</v>
      </c>
      <c r="D110">
        <v>44.0</v>
      </c>
      <c r="E110" s="50">
        <f>VLOOKUP(B110,'SKU List'!$A$6:$C$11,3,1)</f>
        <v>5.079000000000001</v>
      </c>
      <c r="F110" s="64">
        <f t="shared" si="1"/>
        <v>11.373341957191695</v>
      </c>
    </row>
    <row r="111" spans="8:8" ht="15.0" customHeight="1">
      <c r="A111" s="25">
        <v>42753.0</v>
      </c>
      <c r="B111" s="10" t="s">
        <v>36</v>
      </c>
      <c r="C111" s="5">
        <v>60.34323706290601</v>
      </c>
      <c r="D111">
        <v>37.0</v>
      </c>
      <c r="E111" s="50">
        <f>VLOOKUP(B111,'SKU List'!$A$6:$C$11,3,1)</f>
        <v>10.158000000000001</v>
      </c>
      <c r="F111" s="64">
        <f t="shared" si="1"/>
        <v>4.94046436925635</v>
      </c>
    </row>
    <row r="112" spans="8:8">
      <c r="A112" s="25">
        <v>42754.0</v>
      </c>
      <c r="B112" s="10" t="s">
        <v>41</v>
      </c>
      <c r="C112" s="5">
        <v>63.07722182680792</v>
      </c>
      <c r="D112">
        <v>38.0</v>
      </c>
      <c r="E112" s="50">
        <f>VLOOKUP(B112,'SKU List'!$A$6:$C$11,3,1)</f>
        <v>50.79</v>
      </c>
      <c r="F112" s="64">
        <f t="shared" si="1"/>
        <v>0.24192206786390869</v>
      </c>
    </row>
    <row r="113" spans="8:8" ht="15.0" customHeight="1">
      <c r="A113" s="25">
        <v>42754.0</v>
      </c>
      <c r="B113" s="10" t="s">
        <v>33</v>
      </c>
      <c r="C113" s="5">
        <v>56.510108045748154</v>
      </c>
      <c r="D113">
        <v>32.0</v>
      </c>
      <c r="E113" s="50">
        <f>VLOOKUP(B113,'SKU List'!$A$6:$C$11,3,1)</f>
        <v>45.711</v>
      </c>
      <c r="F113" s="64">
        <f t="shared" si="1"/>
        <v>0.23624746878756003</v>
      </c>
    </row>
    <row r="114" spans="8:8" ht="15.0" customHeight="1">
      <c r="A114" s="25">
        <v>42754.0</v>
      </c>
      <c r="B114" s="10" t="s">
        <v>34</v>
      </c>
      <c r="C114" s="5">
        <v>47.60934799417873</v>
      </c>
      <c r="D114">
        <v>45.0</v>
      </c>
      <c r="E114" s="50">
        <f>VLOOKUP(B114,'SKU List'!$A$6:$C$11,3,1)</f>
        <v>40.632000000000005</v>
      </c>
      <c r="F114" s="64">
        <f t="shared" si="1"/>
        <v>0.17172051570630834</v>
      </c>
    </row>
    <row r="115" spans="8:8" ht="15.0" customHeight="1">
      <c r="A115" s="25">
        <v>42754.0</v>
      </c>
      <c r="B115" s="10">
        <v>8.4325322E7</v>
      </c>
      <c r="C115" s="5">
        <v>45.48499949257901</v>
      </c>
      <c r="D115">
        <v>19.0</v>
      </c>
      <c r="E115" s="50">
        <f>VLOOKUP(B115,'SKU List'!$A$6:$C$11,3,1)</f>
        <v>35.553</v>
      </c>
      <c r="F115" s="64">
        <f t="shared" si="1"/>
        <v>0.27935756455373695</v>
      </c>
    </row>
    <row r="116" spans="8:8" ht="15.0" customHeight="1">
      <c r="A116" s="25">
        <v>42754.0</v>
      </c>
      <c r="B116" s="10" t="s">
        <v>35</v>
      </c>
      <c r="C116" s="5">
        <v>56.605351986695375</v>
      </c>
      <c r="D116">
        <v>41.0</v>
      </c>
      <c r="E116" s="50">
        <f>VLOOKUP(B116,'SKU List'!$A$6:$C$11,3,1)</f>
        <v>5.079000000000001</v>
      </c>
      <c r="F116" s="64">
        <f t="shared" si="1"/>
        <v>10.144979717797867</v>
      </c>
    </row>
    <row r="117" spans="8:8" ht="15.0" customHeight="1">
      <c r="A117" s="25">
        <v>42754.0</v>
      </c>
      <c r="B117" s="10" t="s">
        <v>36</v>
      </c>
      <c r="C117" s="5">
        <v>61.220599058380074</v>
      </c>
      <c r="D117">
        <v>35.0</v>
      </c>
      <c r="E117" s="50">
        <f>VLOOKUP(B117,'SKU List'!$A$6:$C$11,3,1)</f>
        <v>10.158000000000001</v>
      </c>
      <c r="F117" s="64">
        <f t="shared" si="1"/>
        <v>5.0268358986395025</v>
      </c>
    </row>
    <row r="118" spans="8:8">
      <c r="A118" s="25">
        <v>42755.0</v>
      </c>
      <c r="B118" s="10" t="s">
        <v>41</v>
      </c>
      <c r="C118" s="5">
        <v>61.084198457067814</v>
      </c>
      <c r="D118">
        <v>44.0</v>
      </c>
      <c r="E118" s="50">
        <f>VLOOKUP(B118,'SKU List'!$A$6:$C$11,3,1)</f>
        <v>50.79</v>
      </c>
      <c r="F118" s="64">
        <f t="shared" si="1"/>
        <v>0.20268159986351278</v>
      </c>
    </row>
    <row r="119" spans="8:8" ht="15.0" customHeight="1">
      <c r="A119" s="25">
        <v>42755.0</v>
      </c>
      <c r="B119" s="10" t="s">
        <v>33</v>
      </c>
      <c r="C119" s="5">
        <v>58.25147045023619</v>
      </c>
      <c r="D119">
        <v>27.0</v>
      </c>
      <c r="E119" s="50">
        <f>VLOOKUP(B119,'SKU List'!$A$6:$C$11,3,1)</f>
        <v>45.711</v>
      </c>
      <c r="F119" s="64">
        <f t="shared" si="1"/>
        <v>0.2743425094667846</v>
      </c>
    </row>
    <row r="120" spans="8:8" ht="15.0" customHeight="1">
      <c r="A120" s="25">
        <v>42755.0</v>
      </c>
      <c r="B120" s="10" t="s">
        <v>34</v>
      </c>
      <c r="C120" s="5">
        <v>52.04546210477403</v>
      </c>
      <c r="D120">
        <v>36.0</v>
      </c>
      <c r="E120" s="50">
        <f>VLOOKUP(B120,'SKU List'!$A$6:$C$11,3,1)</f>
        <v>40.632000000000005</v>
      </c>
      <c r="F120" s="64">
        <f t="shared" si="1"/>
        <v>0.28089835855419437</v>
      </c>
    </row>
    <row r="121" spans="8:8" ht="15.0" customHeight="1">
      <c r="A121" s="25">
        <v>42755.0</v>
      </c>
      <c r="B121" s="10">
        <v>8.4325322E7</v>
      </c>
      <c r="C121" s="5">
        <v>43.95833589914365</v>
      </c>
      <c r="D121">
        <v>24.0</v>
      </c>
      <c r="E121" s="50">
        <f>VLOOKUP(B121,'SKU List'!$A$6:$C$11,3,1)</f>
        <v>35.553</v>
      </c>
      <c r="F121" s="64">
        <f t="shared" si="1"/>
        <v>0.2364170646399362</v>
      </c>
    </row>
    <row r="122" spans="8:8" ht="15.0" customHeight="1">
      <c r="A122" s="25">
        <v>42755.0</v>
      </c>
      <c r="B122" s="10" t="s">
        <v>35</v>
      </c>
      <c r="C122" s="5">
        <v>65.55479669514914</v>
      </c>
      <c r="D122">
        <v>39.0</v>
      </c>
      <c r="E122" s="50">
        <f>VLOOKUP(B122,'SKU List'!$A$6:$C$11,3,1)</f>
        <v>5.079000000000001</v>
      </c>
      <c r="F122" s="64">
        <f t="shared" si="1"/>
        <v>11.907028292015973</v>
      </c>
    </row>
    <row r="123" spans="8:8" ht="15.0" customHeight="1">
      <c r="A123" s="25">
        <v>42755.0</v>
      </c>
      <c r="B123" s="10" t="s">
        <v>36</v>
      </c>
      <c r="C123" s="5">
        <v>56.36988474092364</v>
      </c>
      <c r="D123">
        <v>37.0</v>
      </c>
      <c r="E123" s="50">
        <f>VLOOKUP(B123,'SKU List'!$A$6:$C$11,3,1)</f>
        <v>10.158000000000001</v>
      </c>
      <c r="F123" s="64">
        <f t="shared" si="1"/>
        <v>4.549309385796774</v>
      </c>
    </row>
    <row r="124" spans="8:8">
      <c r="A124" s="25">
        <v>42756.0</v>
      </c>
      <c r="B124" s="10" t="s">
        <v>41</v>
      </c>
      <c r="C124" s="5">
        <v>59.28684698333886</v>
      </c>
      <c r="D124">
        <v>42.0</v>
      </c>
      <c r="E124" s="50">
        <f>VLOOKUP(B124,'SKU List'!$A$6:$C$11,3,1)</f>
        <v>50.79</v>
      </c>
      <c r="F124" s="64">
        <f t="shared" si="1"/>
        <v>0.16729369921911524</v>
      </c>
    </row>
    <row r="125" spans="8:8" ht="15.0" customHeight="1">
      <c r="A125" s="25">
        <v>42756.0</v>
      </c>
      <c r="B125" s="10" t="s">
        <v>33</v>
      </c>
      <c r="C125" s="5">
        <v>55.9803151166445</v>
      </c>
      <c r="D125">
        <v>25.0</v>
      </c>
      <c r="E125" s="50">
        <f>VLOOKUP(B125,'SKU List'!$A$6:$C$11,3,1)</f>
        <v>45.711</v>
      </c>
      <c r="F125" s="64">
        <f t="shared" si="1"/>
        <v>0.22465741542833234</v>
      </c>
    </row>
    <row r="126" spans="8:8" ht="15.0" customHeight="1">
      <c r="A126" s="25">
        <v>42756.0</v>
      </c>
      <c r="B126" s="10" t="s">
        <v>34</v>
      </c>
      <c r="C126" s="5">
        <v>51.432581847212184</v>
      </c>
      <c r="D126">
        <v>35.0</v>
      </c>
      <c r="E126" s="50">
        <f>VLOOKUP(B126,'SKU List'!$A$6:$C$11,3,1)</f>
        <v>40.632000000000005</v>
      </c>
      <c r="F126" s="64">
        <f t="shared" si="1"/>
        <v>0.26581467432595435</v>
      </c>
    </row>
    <row r="127" spans="8:8" ht="15.0" customHeight="1">
      <c r="A127" s="25">
        <v>42756.0</v>
      </c>
      <c r="B127" s="10">
        <v>8.4325322E7</v>
      </c>
      <c r="C127" s="5">
        <v>44.10167506375386</v>
      </c>
      <c r="D127">
        <v>24.0</v>
      </c>
      <c r="E127" s="50">
        <f>VLOOKUP(B127,'SKU List'!$A$6:$C$11,3,1)</f>
        <v>35.553</v>
      </c>
      <c r="F127" s="64">
        <f t="shared" si="1"/>
        <v>0.2404487684233078</v>
      </c>
    </row>
    <row r="128" spans="8:8" ht="15.0" customHeight="1">
      <c r="A128" s="25">
        <v>42756.0</v>
      </c>
      <c r="B128" s="10" t="s">
        <v>35</v>
      </c>
      <c r="C128" s="5">
        <v>62.28128429578424</v>
      </c>
      <c r="D128">
        <v>40.0</v>
      </c>
      <c r="E128" s="50">
        <f>VLOOKUP(B128,'SKU List'!$A$6:$C$11,3,1)</f>
        <v>5.079000000000001</v>
      </c>
      <c r="F128" s="64">
        <f t="shared" si="1"/>
        <v>11.262509213582247</v>
      </c>
    </row>
    <row r="129" spans="8:8" ht="15.0" customHeight="1">
      <c r="A129" s="25">
        <v>42756.0</v>
      </c>
      <c r="B129" s="10" t="s">
        <v>36</v>
      </c>
      <c r="C129" s="5">
        <v>56.18111529929407</v>
      </c>
      <c r="D129">
        <v>40.0</v>
      </c>
      <c r="E129" s="50">
        <f>VLOOKUP(B129,'SKU List'!$A$6:$C$11,3,1)</f>
        <v>10.158000000000001</v>
      </c>
      <c r="F129" s="64">
        <f t="shared" si="1"/>
        <v>4.5307260582096935</v>
      </c>
    </row>
    <row r="130" spans="8:8">
      <c r="A130" s="25">
        <v>42757.0</v>
      </c>
      <c r="B130" s="10" t="s">
        <v>41</v>
      </c>
      <c r="C130" s="5">
        <v>58.00582303479861</v>
      </c>
      <c r="D130">
        <v>38.0</v>
      </c>
      <c r="E130" s="50">
        <f>VLOOKUP(B130,'SKU List'!$A$6:$C$11,3,1)</f>
        <v>50.79</v>
      </c>
      <c r="F130" s="64">
        <f t="shared" si="1"/>
        <v>0.14207172740300475</v>
      </c>
    </row>
    <row r="131" spans="8:8" ht="15.0" customHeight="1">
      <c r="A131" s="25">
        <v>42757.0</v>
      </c>
      <c r="B131" s="10" t="s">
        <v>33</v>
      </c>
      <c r="C131" s="5">
        <v>58.52403099612575</v>
      </c>
      <c r="D131">
        <v>28.0</v>
      </c>
      <c r="E131" s="50">
        <f>VLOOKUP(B131,'SKU List'!$A$6:$C$11,3,1)</f>
        <v>45.711</v>
      </c>
      <c r="F131" s="64">
        <f t="shared" si="1"/>
        <v>0.28030519997649916</v>
      </c>
    </row>
    <row r="132" spans="8:8" ht="15.0" customHeight="1">
      <c r="A132" s="25">
        <v>42757.0</v>
      </c>
      <c r="B132" s="10" t="s">
        <v>34</v>
      </c>
      <c r="C132" s="5">
        <v>51.09174366190452</v>
      </c>
      <c r="D132">
        <v>38.0</v>
      </c>
      <c r="E132" s="50">
        <f>VLOOKUP(B132,'SKU List'!$A$6:$C$11,3,1)</f>
        <v>40.632000000000005</v>
      </c>
      <c r="F132" s="64">
        <f t="shared" si="1"/>
        <v>0.2574262566918812</v>
      </c>
    </row>
    <row r="133" spans="8:8" ht="15.0" customHeight="1">
      <c r="A133" s="25">
        <v>42757.0</v>
      </c>
      <c r="B133" s="10">
        <v>8.4325322E7</v>
      </c>
      <c r="C133" s="5">
        <v>41.78483498628867</v>
      </c>
      <c r="D133">
        <v>24.0</v>
      </c>
      <c r="E133" s="50">
        <f>VLOOKUP(B133,'SKU List'!$A$6:$C$11,3,1)</f>
        <v>35.553</v>
      </c>
      <c r="F133" s="64">
        <f t="shared" si="2" ref="F133:F196">(C133-E133)/E133</f>
        <v>0.17528295745193584</v>
      </c>
    </row>
    <row r="134" spans="8:8" ht="15.0" customHeight="1">
      <c r="A134" s="25">
        <v>42757.0</v>
      </c>
      <c r="B134" s="10" t="s">
        <v>35</v>
      </c>
      <c r="C134" s="5">
        <v>60.19004722954014</v>
      </c>
      <c r="D134">
        <v>39.0</v>
      </c>
      <c r="E134" s="50">
        <f>VLOOKUP(B134,'SKU List'!$A$6:$C$11,3,1)</f>
        <v>5.079000000000001</v>
      </c>
      <c r="F134" s="64">
        <f t="shared" si="2"/>
        <v>10.850767322216997</v>
      </c>
    </row>
    <row r="135" spans="8:8" ht="15.0" customHeight="1">
      <c r="A135" s="25">
        <v>42757.0</v>
      </c>
      <c r="B135" s="10" t="s">
        <v>36</v>
      </c>
      <c r="C135" s="5">
        <v>60.15160176857951</v>
      </c>
      <c r="D135">
        <v>43.0</v>
      </c>
      <c r="E135" s="50">
        <f>VLOOKUP(B135,'SKU List'!$A$6:$C$11,3,1)</f>
        <v>10.158000000000001</v>
      </c>
      <c r="F135" s="64">
        <f t="shared" si="2"/>
        <v>4.9215989140164895</v>
      </c>
    </row>
    <row r="136" spans="8:8">
      <c r="A136" s="25">
        <v>42758.0</v>
      </c>
      <c r="B136" s="10" t="s">
        <v>41</v>
      </c>
      <c r="C136" s="5">
        <v>56.44442540358476</v>
      </c>
      <c r="D136">
        <v>39.0</v>
      </c>
      <c r="E136" s="50">
        <f>VLOOKUP(B136,'SKU List'!$A$6:$C$11,3,1)</f>
        <v>50.79</v>
      </c>
      <c r="F136" s="64">
        <f t="shared" si="2"/>
        <v>0.11132950194102698</v>
      </c>
    </row>
    <row r="137" spans="8:8" ht="15.0" customHeight="1">
      <c r="A137" s="25">
        <v>42758.0</v>
      </c>
      <c r="B137" s="10" t="s">
        <v>33</v>
      </c>
      <c r="C137" s="5">
        <v>53.15375768593182</v>
      </c>
      <c r="D137">
        <v>32.0</v>
      </c>
      <c r="E137" s="50">
        <f>VLOOKUP(B137,'SKU List'!$A$6:$C$11,3,1)</f>
        <v>45.711</v>
      </c>
      <c r="F137" s="64">
        <f t="shared" si="2"/>
        <v>0.16282202721296457</v>
      </c>
    </row>
    <row r="138" spans="8:8" ht="15.0" customHeight="1">
      <c r="A138" s="25">
        <v>42758.0</v>
      </c>
      <c r="B138" s="10" t="s">
        <v>34</v>
      </c>
      <c r="C138" s="5">
        <v>46.024380248836586</v>
      </c>
      <c r="D138">
        <v>43.0</v>
      </c>
      <c r="E138" s="50">
        <f>VLOOKUP(B138,'SKU List'!$A$6:$C$11,3,1)</f>
        <v>40.632000000000005</v>
      </c>
      <c r="F138" s="64">
        <f t="shared" si="2"/>
        <v>0.13271264640767327</v>
      </c>
    </row>
    <row r="139" spans="8:8" ht="15.0" customHeight="1">
      <c r="A139" s="25">
        <v>42758.0</v>
      </c>
      <c r="B139" s="10">
        <v>8.4325322E7</v>
      </c>
      <c r="C139" s="5">
        <v>40.63327664838677</v>
      </c>
      <c r="D139">
        <v>25.0</v>
      </c>
      <c r="E139" s="50">
        <f>VLOOKUP(B139,'SKU List'!$A$6:$C$11,3,1)</f>
        <v>35.553</v>
      </c>
      <c r="F139" s="64">
        <f t="shared" si="2"/>
        <v>0.14289305117393108</v>
      </c>
    </row>
    <row r="140" spans="8:8" ht="15.0" customHeight="1">
      <c r="A140" s="25">
        <v>42758.0</v>
      </c>
      <c r="B140" s="10" t="s">
        <v>35</v>
      </c>
      <c r="C140" s="5">
        <v>59.99136465035923</v>
      </c>
      <c r="D140">
        <v>35.0</v>
      </c>
      <c r="E140" s="50">
        <f>VLOOKUP(B140,'SKU List'!$A$6:$C$11,3,1)</f>
        <v>5.079000000000001</v>
      </c>
      <c r="F140" s="64">
        <f t="shared" si="2"/>
        <v>10.811648877802565</v>
      </c>
    </row>
    <row r="141" spans="8:8" ht="15.0" customHeight="1">
      <c r="A141" s="25">
        <v>42758.0</v>
      </c>
      <c r="B141" s="10" t="s">
        <v>36</v>
      </c>
      <c r="C141" s="5">
        <v>58.044472328197116</v>
      </c>
      <c r="D141">
        <v>44.0</v>
      </c>
      <c r="E141" s="50">
        <f>VLOOKUP(B141,'SKU List'!$A$6:$C$11,3,1)</f>
        <v>10.158000000000001</v>
      </c>
      <c r="F141" s="64">
        <f t="shared" si="2"/>
        <v>4.714163450304894</v>
      </c>
    </row>
    <row r="142" spans="8:8">
      <c r="A142" s="25">
        <v>42759.0</v>
      </c>
      <c r="B142" s="10" t="s">
        <v>41</v>
      </c>
      <c r="C142" s="5">
        <v>57.41587636822656</v>
      </c>
      <c r="D142">
        <v>33.0</v>
      </c>
      <c r="E142" s="50">
        <f>VLOOKUP(B142,'SKU List'!$A$6:$C$11,3,1)</f>
        <v>50.79</v>
      </c>
      <c r="F142" s="64">
        <f t="shared" si="2"/>
        <v>0.13045631754728418</v>
      </c>
    </row>
    <row r="143" spans="8:8" ht="15.0" customHeight="1">
      <c r="A143" s="25">
        <v>42759.0</v>
      </c>
      <c r="B143" s="10" t="s">
        <v>33</v>
      </c>
      <c r="C143" s="5">
        <v>51.78410198527229</v>
      </c>
      <c r="D143">
        <v>25.0</v>
      </c>
      <c r="E143" s="50">
        <f>VLOOKUP(B143,'SKU List'!$A$6:$C$11,3,1)</f>
        <v>45.711</v>
      </c>
      <c r="F143" s="64">
        <f t="shared" si="2"/>
        <v>0.13285865514366976</v>
      </c>
    </row>
    <row r="144" spans="8:8" ht="15.0" customHeight="1">
      <c r="A144" s="25">
        <v>42759.0</v>
      </c>
      <c r="B144" s="10" t="s">
        <v>34</v>
      </c>
      <c r="C144" s="5">
        <v>45.183211565581715</v>
      </c>
      <c r="D144">
        <v>46.0</v>
      </c>
      <c r="E144" s="50">
        <f>VLOOKUP(B144,'SKU List'!$A$6:$C$11,3,1)</f>
        <v>40.632000000000005</v>
      </c>
      <c r="F144" s="64">
        <f t="shared" si="2"/>
        <v>0.11201052287806924</v>
      </c>
    </row>
    <row r="145" spans="8:8" ht="15.0" customHeight="1">
      <c r="A145" s="25">
        <v>42759.0</v>
      </c>
      <c r="B145" s="10">
        <v>8.4325322E7</v>
      </c>
      <c r="C145" s="5">
        <v>43.95370683811853</v>
      </c>
      <c r="D145">
        <v>25.0</v>
      </c>
      <c r="E145" s="50">
        <f>VLOOKUP(B145,'SKU List'!$A$6:$C$11,3,1)</f>
        <v>35.553</v>
      </c>
      <c r="F145" s="64">
        <f t="shared" si="2"/>
        <v>0.23628686294035753</v>
      </c>
    </row>
    <row r="146" spans="8:8" ht="15.0" customHeight="1">
      <c r="A146" s="25">
        <v>42759.0</v>
      </c>
      <c r="B146" s="10" t="s">
        <v>35</v>
      </c>
      <c r="C146" s="5">
        <v>63.791317832689224</v>
      </c>
      <c r="D146">
        <v>40.0</v>
      </c>
      <c r="E146" s="50">
        <f>VLOOKUP(B146,'SKU List'!$A$6:$C$11,3,1)</f>
        <v>5.079000000000001</v>
      </c>
      <c r="F146" s="64">
        <f t="shared" si="2"/>
        <v>11.559818435260723</v>
      </c>
    </row>
    <row r="147" spans="8:8" ht="15.0" customHeight="1">
      <c r="A147" s="25">
        <v>42759.0</v>
      </c>
      <c r="B147" s="10" t="s">
        <v>36</v>
      </c>
      <c r="C147" s="5">
        <v>59.812403248860704</v>
      </c>
      <c r="D147">
        <v>33.0</v>
      </c>
      <c r="E147" s="50">
        <f>VLOOKUP(B147,'SKU List'!$A$6:$C$11,3,1)</f>
        <v>10.158000000000001</v>
      </c>
      <c r="F147" s="64">
        <f t="shared" si="2"/>
        <v>4.888206659663388</v>
      </c>
    </row>
    <row r="148" spans="8:8">
      <c r="A148" s="25">
        <v>42760.0</v>
      </c>
      <c r="B148" s="10" t="s">
        <v>41</v>
      </c>
      <c r="C148" s="5">
        <v>61.32738853261304</v>
      </c>
      <c r="D148">
        <v>38.0</v>
      </c>
      <c r="E148" s="50">
        <f>VLOOKUP(B148,'SKU List'!$A$6:$C$11,3,1)</f>
        <v>50.79</v>
      </c>
      <c r="F148" s="64">
        <f t="shared" si="2"/>
        <v>0.20746974862400164</v>
      </c>
    </row>
    <row r="149" spans="8:8" ht="15.0" customHeight="1">
      <c r="A149" s="25">
        <v>42760.0</v>
      </c>
      <c r="B149" s="10" t="s">
        <v>33</v>
      </c>
      <c r="C149" s="5">
        <v>52.84966765095246</v>
      </c>
      <c r="D149">
        <v>31.0</v>
      </c>
      <c r="E149" s="50">
        <f>VLOOKUP(B149,'SKU List'!$A$6:$C$11,3,1)</f>
        <v>45.711</v>
      </c>
      <c r="F149" s="64">
        <f t="shared" si="2"/>
        <v>0.15616957955311553</v>
      </c>
    </row>
    <row r="150" spans="8:8" ht="15.0" customHeight="1">
      <c r="A150" s="25">
        <v>42760.0</v>
      </c>
      <c r="B150" s="10" t="s">
        <v>34</v>
      </c>
      <c r="C150" s="5">
        <v>48.183902238666576</v>
      </c>
      <c r="D150">
        <v>48.0</v>
      </c>
      <c r="E150" s="50">
        <f>VLOOKUP(B150,'SKU List'!$A$6:$C$11,3,1)</f>
        <v>40.632000000000005</v>
      </c>
      <c r="F150" s="64">
        <f t="shared" si="2"/>
        <v>0.1858609529106756</v>
      </c>
    </row>
    <row r="151" spans="8:8" ht="15.0" customHeight="1">
      <c r="A151" s="25">
        <v>42760.0</v>
      </c>
      <c r="B151" s="10">
        <v>8.4325322E7</v>
      </c>
      <c r="C151" s="5">
        <v>39.849609038947065</v>
      </c>
      <c r="D151">
        <v>20.0</v>
      </c>
      <c r="E151" s="50">
        <f>VLOOKUP(B151,'SKU List'!$A$6:$C$11,3,1)</f>
        <v>35.553</v>
      </c>
      <c r="F151" s="64">
        <f t="shared" si="2"/>
        <v>0.12085081537274121</v>
      </c>
    </row>
    <row r="152" spans="8:8" ht="15.0" customHeight="1">
      <c r="A152" s="25">
        <v>42760.0</v>
      </c>
      <c r="B152" s="10" t="s">
        <v>35</v>
      </c>
      <c r="C152" s="5">
        <v>58.51031952370878</v>
      </c>
      <c r="D152">
        <v>42.0</v>
      </c>
      <c r="E152" s="50">
        <f>VLOOKUP(B152,'SKU List'!$A$6:$C$11,3,1)</f>
        <v>5.079000000000001</v>
      </c>
      <c r="F152" s="64">
        <f t="shared" si="2"/>
        <v>10.520047159619763</v>
      </c>
    </row>
    <row r="153" spans="8:8" ht="15.0" customHeight="1">
      <c r="A153" s="25">
        <v>42760.0</v>
      </c>
      <c r="B153" s="10" t="s">
        <v>36</v>
      </c>
      <c r="C153" s="5">
        <v>55.90343873671271</v>
      </c>
      <c r="D153">
        <v>35.0</v>
      </c>
      <c r="E153" s="50">
        <f>VLOOKUP(B153,'SKU List'!$A$6:$C$11,3,1)</f>
        <v>10.158000000000001</v>
      </c>
      <c r="F153" s="64">
        <f t="shared" si="2"/>
        <v>4.5033903068234595</v>
      </c>
    </row>
    <row r="154" spans="8:8">
      <c r="A154" s="25">
        <v>42761.0</v>
      </c>
      <c r="B154" s="10" t="s">
        <v>41</v>
      </c>
      <c r="C154" s="5">
        <v>56.339020060604156</v>
      </c>
      <c r="D154">
        <v>39.0</v>
      </c>
      <c r="E154" s="50">
        <f>VLOOKUP(B154,'SKU List'!$A$6:$C$11,3,1)</f>
        <v>50.79</v>
      </c>
      <c r="F154" s="64">
        <f t="shared" si="2"/>
        <v>0.10925418508769752</v>
      </c>
    </row>
    <row r="155" spans="8:8" ht="15.0" customHeight="1">
      <c r="A155" s="25">
        <v>42761.0</v>
      </c>
      <c r="B155" s="10" t="s">
        <v>33</v>
      </c>
      <c r="C155" s="5">
        <v>52.094544802831315</v>
      </c>
      <c r="D155">
        <v>25.0</v>
      </c>
      <c r="E155" s="50">
        <f>VLOOKUP(B155,'SKU List'!$A$6:$C$11,3,1)</f>
        <v>45.711</v>
      </c>
      <c r="F155" s="64">
        <f t="shared" si="2"/>
        <v>0.1396500799114287</v>
      </c>
    </row>
    <row r="156" spans="8:8" ht="15.0" customHeight="1">
      <c r="A156" s="25">
        <v>42761.0</v>
      </c>
      <c r="B156" s="10" t="s">
        <v>34</v>
      </c>
      <c r="C156" s="5">
        <v>45.15446211798893</v>
      </c>
      <c r="D156">
        <v>39.0</v>
      </c>
      <c r="E156" s="50">
        <f>VLOOKUP(B156,'SKU List'!$A$6:$C$11,3,1)</f>
        <v>40.632000000000005</v>
      </c>
      <c r="F156" s="64">
        <f t="shared" si="2"/>
        <v>0.11130296608557103</v>
      </c>
    </row>
    <row r="157" spans="8:8" ht="15.0" customHeight="1">
      <c r="A157" s="25">
        <v>42761.0</v>
      </c>
      <c r="B157" s="10">
        <v>8.4325322E7</v>
      </c>
      <c r="C157" s="5">
        <v>40.95255841196646</v>
      </c>
      <c r="D157">
        <v>20.0</v>
      </c>
      <c r="E157" s="50">
        <f>VLOOKUP(B157,'SKU List'!$A$6:$C$11,3,1)</f>
        <v>35.553</v>
      </c>
      <c r="F157" s="64">
        <f t="shared" si="2"/>
        <v>0.15187349624409924</v>
      </c>
    </row>
    <row r="158" spans="8:8" ht="15.0" customHeight="1">
      <c r="A158" s="25">
        <v>42761.0</v>
      </c>
      <c r="B158" s="10" t="s">
        <v>35</v>
      </c>
      <c r="C158" s="5">
        <v>63.33003473586456</v>
      </c>
      <c r="D158">
        <v>40.0</v>
      </c>
      <c r="E158" s="50">
        <f>VLOOKUP(B158,'SKU List'!$A$6:$C$11,3,1)</f>
        <v>5.079000000000001</v>
      </c>
      <c r="F158" s="64">
        <f t="shared" si="2"/>
        <v>11.468996797768172</v>
      </c>
    </row>
    <row r="159" spans="8:8" ht="15.0" customHeight="1">
      <c r="A159" s="25">
        <v>42761.0</v>
      </c>
      <c r="B159" s="10" t="s">
        <v>36</v>
      </c>
      <c r="C159" s="5">
        <v>59.81674526202148</v>
      </c>
      <c r="D159">
        <v>36.0</v>
      </c>
      <c r="E159" s="50">
        <f>VLOOKUP(B159,'SKU List'!$A$6:$C$11,3,1)</f>
        <v>10.158000000000001</v>
      </c>
      <c r="F159" s="64">
        <f t="shared" si="2"/>
        <v>4.888634107306701</v>
      </c>
    </row>
    <row r="160" spans="8:8">
      <c r="A160" s="25">
        <v>42762.0</v>
      </c>
      <c r="B160" s="10" t="s">
        <v>41</v>
      </c>
      <c r="C160" s="5">
        <v>65.03060183924005</v>
      </c>
      <c r="D160">
        <v>39.0</v>
      </c>
      <c r="E160" s="50">
        <f>VLOOKUP(B160,'SKU List'!$A$6:$C$11,3,1)</f>
        <v>50.79</v>
      </c>
      <c r="F160" s="64">
        <f t="shared" si="2"/>
        <v>0.2803820011663723</v>
      </c>
    </row>
    <row r="161" spans="8:8" ht="15.0" customHeight="1">
      <c r="A161" s="25">
        <v>42762.0</v>
      </c>
      <c r="B161" s="10" t="s">
        <v>33</v>
      </c>
      <c r="C161" s="5">
        <v>50.7196837897352</v>
      </c>
      <c r="D161">
        <v>33.0</v>
      </c>
      <c r="E161" s="50">
        <f>VLOOKUP(B161,'SKU List'!$A$6:$C$11,3,1)</f>
        <v>45.711</v>
      </c>
      <c r="F161" s="64">
        <f t="shared" si="2"/>
        <v>0.10957283344786159</v>
      </c>
    </row>
    <row r="162" spans="8:8" ht="15.0" customHeight="1">
      <c r="A162" s="25">
        <v>42762.0</v>
      </c>
      <c r="B162" s="10" t="s">
        <v>34</v>
      </c>
      <c r="C162" s="5">
        <v>48.76950871663381</v>
      </c>
      <c r="D162">
        <v>40.0</v>
      </c>
      <c r="E162" s="50">
        <f>VLOOKUP(B162,'SKU List'!$A$6:$C$11,3,1)</f>
        <v>40.632000000000005</v>
      </c>
      <c r="F162" s="64">
        <f t="shared" si="2"/>
        <v>0.20027339822390733</v>
      </c>
    </row>
    <row r="163" spans="8:8" ht="15.0" customHeight="1">
      <c r="A163" s="25">
        <v>42762.0</v>
      </c>
      <c r="B163" s="10">
        <v>8.4325322E7</v>
      </c>
      <c r="C163" s="5">
        <v>41.97298199891667</v>
      </c>
      <c r="D163">
        <v>25.0</v>
      </c>
      <c r="E163" s="50">
        <f>VLOOKUP(B163,'SKU List'!$A$6:$C$11,3,1)</f>
        <v>35.553</v>
      </c>
      <c r="F163" s="64">
        <f t="shared" si="2"/>
        <v>0.18057497254568322</v>
      </c>
    </row>
    <row r="164" spans="8:8" ht="15.0" customHeight="1">
      <c r="A164" s="25">
        <v>42762.0</v>
      </c>
      <c r="B164" s="10" t="s">
        <v>35</v>
      </c>
      <c r="C164" s="5">
        <v>56.24506806070453</v>
      </c>
      <c r="D164">
        <v>38.0</v>
      </c>
      <c r="E164" s="50">
        <f>VLOOKUP(B164,'SKU List'!$A$6:$C$11,3,1)</f>
        <v>5.079000000000001</v>
      </c>
      <c r="F164" s="64">
        <f t="shared" si="2"/>
        <v>10.074043721343676</v>
      </c>
    </row>
    <row r="165" spans="8:8" ht="15.0" customHeight="1">
      <c r="A165" s="25">
        <v>42762.0</v>
      </c>
      <c r="B165" s="10" t="s">
        <v>36</v>
      </c>
      <c r="C165" s="5">
        <v>64.85678709962713</v>
      </c>
      <c r="D165">
        <v>34.0</v>
      </c>
      <c r="E165" s="50">
        <f>VLOOKUP(B165,'SKU List'!$A$6:$C$11,3,1)</f>
        <v>10.158000000000001</v>
      </c>
      <c r="F165" s="64">
        <f t="shared" si="2"/>
        <v>5.384798887539587</v>
      </c>
    </row>
    <row r="166" spans="8:8">
      <c r="A166" s="25">
        <v>42763.0</v>
      </c>
      <c r="B166" s="10" t="s">
        <v>41</v>
      </c>
      <c r="C166" s="5">
        <v>62.86837656163672</v>
      </c>
      <c r="D166">
        <v>42.0</v>
      </c>
      <c r="E166" s="50">
        <f>VLOOKUP(B166,'SKU List'!$A$6:$C$11,3,1)</f>
        <v>50.79</v>
      </c>
      <c r="F166" s="64">
        <f t="shared" si="2"/>
        <v>0.23781013116040015</v>
      </c>
    </row>
    <row r="167" spans="8:8" ht="15.0" customHeight="1">
      <c r="A167" s="25">
        <v>42763.0</v>
      </c>
      <c r="B167" s="10" t="s">
        <v>33</v>
      </c>
      <c r="C167" s="5">
        <v>53.95210919411151</v>
      </c>
      <c r="D167">
        <v>29.0</v>
      </c>
      <c r="E167" s="50">
        <f>VLOOKUP(B167,'SKU List'!$A$6:$C$11,3,1)</f>
        <v>45.711</v>
      </c>
      <c r="F167" s="64">
        <f t="shared" si="2"/>
        <v>0.18028722176525364</v>
      </c>
    </row>
    <row r="168" spans="8:8" ht="15.0" customHeight="1">
      <c r="A168" s="25">
        <v>42763.0</v>
      </c>
      <c r="B168" s="10" t="s">
        <v>34</v>
      </c>
      <c r="C168" s="5">
        <v>51.974961143078275</v>
      </c>
      <c r="D168">
        <v>41.0</v>
      </c>
      <c r="E168" s="50">
        <f>VLOOKUP(B168,'SKU List'!$A$6:$C$11,3,1)</f>
        <v>40.632000000000005</v>
      </c>
      <c r="F168" s="64">
        <f t="shared" si="2"/>
        <v>0.27916324923898084</v>
      </c>
    </row>
    <row r="169" spans="8:8" ht="15.0" customHeight="1">
      <c r="A169" s="25">
        <v>42763.0</v>
      </c>
      <c r="B169" s="10">
        <v>8.4325322E7</v>
      </c>
      <c r="C169" s="5">
        <v>43.082149693194516</v>
      </c>
      <c r="D169">
        <v>23.0</v>
      </c>
      <c r="E169" s="50">
        <f>VLOOKUP(B169,'SKU List'!$A$6:$C$11,3,1)</f>
        <v>35.553</v>
      </c>
      <c r="F169" s="64">
        <f t="shared" si="2"/>
        <v>0.21177255627357802</v>
      </c>
    </row>
    <row r="170" spans="8:8" ht="15.0" customHeight="1">
      <c r="A170" s="25">
        <v>42763.0</v>
      </c>
      <c r="B170" s="10" t="s">
        <v>35</v>
      </c>
      <c r="C170" s="5">
        <v>57.67002183481429</v>
      </c>
      <c r="D170">
        <v>35.0</v>
      </c>
      <c r="E170" s="50">
        <f>VLOOKUP(B170,'SKU List'!$A$6:$C$11,3,1)</f>
        <v>5.079000000000001</v>
      </c>
      <c r="F170" s="64">
        <f t="shared" si="2"/>
        <v>10.354601660723427</v>
      </c>
    </row>
    <row r="171" spans="8:8" ht="15.0" customHeight="1">
      <c r="A171" s="25">
        <v>42763.0</v>
      </c>
      <c r="B171" s="10" t="s">
        <v>36</v>
      </c>
      <c r="C171" s="5">
        <v>65.45503623336418</v>
      </c>
      <c r="D171">
        <v>34.0</v>
      </c>
      <c r="E171" s="50">
        <f>VLOOKUP(B171,'SKU List'!$A$6:$C$11,3,1)</f>
        <v>10.158000000000001</v>
      </c>
      <c r="F171" s="64">
        <f t="shared" si="2"/>
        <v>5.443693269675544</v>
      </c>
    </row>
    <row r="172" spans="8:8">
      <c r="A172" s="25">
        <v>42764.0</v>
      </c>
      <c r="B172" s="10" t="s">
        <v>41</v>
      </c>
      <c r="C172" s="5">
        <v>58.07279078196969</v>
      </c>
      <c r="D172">
        <v>39.0</v>
      </c>
      <c r="E172" s="50">
        <f>VLOOKUP(B172,'SKU List'!$A$6:$C$11,3,1)</f>
        <v>50.79</v>
      </c>
      <c r="F172" s="64">
        <f t="shared" si="2"/>
        <v>0.143390249694225</v>
      </c>
    </row>
    <row r="173" spans="8:8" ht="15.0" customHeight="1">
      <c r="A173" s="25">
        <v>42764.0</v>
      </c>
      <c r="B173" s="10" t="s">
        <v>33</v>
      </c>
      <c r="C173" s="5">
        <v>59.221543801576956</v>
      </c>
      <c r="D173">
        <v>30.0</v>
      </c>
      <c r="E173" s="50">
        <f>VLOOKUP(B173,'SKU List'!$A$6:$C$11,3,1)</f>
        <v>45.711</v>
      </c>
      <c r="F173" s="64">
        <f t="shared" si="2"/>
        <v>0.29556438934998047</v>
      </c>
    </row>
    <row r="174" spans="8:8" ht="15.0" customHeight="1">
      <c r="A174" s="25">
        <v>42764.0</v>
      </c>
      <c r="B174" s="10" t="s">
        <v>34</v>
      </c>
      <c r="C174" s="5">
        <v>48.390839388170136</v>
      </c>
      <c r="D174">
        <v>41.0</v>
      </c>
      <c r="E174" s="50">
        <f>VLOOKUP(B174,'SKU List'!$A$6:$C$11,3,1)</f>
        <v>40.632000000000005</v>
      </c>
      <c r="F174" s="64">
        <f t="shared" si="2"/>
        <v>0.1909539128807376</v>
      </c>
    </row>
    <row r="175" spans="8:8" ht="15.0" customHeight="1">
      <c r="A175" s="25">
        <v>42764.0</v>
      </c>
      <c r="B175" s="10">
        <v>8.4325322E7</v>
      </c>
      <c r="C175" s="5">
        <v>41.79197335142682</v>
      </c>
      <c r="D175">
        <v>20.0</v>
      </c>
      <c r="E175" s="50">
        <f>VLOOKUP(B175,'SKU List'!$A$6:$C$11,3,1)</f>
        <v>35.553</v>
      </c>
      <c r="F175" s="64">
        <f t="shared" si="2"/>
        <v>0.17548373840257706</v>
      </c>
    </row>
    <row r="176" spans="8:8" ht="15.0" customHeight="1">
      <c r="A176" s="25">
        <v>42764.0</v>
      </c>
      <c r="B176" s="10" t="s">
        <v>35</v>
      </c>
      <c r="C176" s="5">
        <v>57.7939204340445</v>
      </c>
      <c r="D176">
        <v>42.0</v>
      </c>
      <c r="E176" s="50">
        <f>VLOOKUP(B176,'SKU List'!$A$6:$C$11,3,1)</f>
        <v>5.079000000000001</v>
      </c>
      <c r="F176" s="64">
        <f t="shared" si="2"/>
        <v>10.378995950786473</v>
      </c>
    </row>
    <row r="177" spans="8:8" ht="15.0" customHeight="1">
      <c r="A177" s="25">
        <v>42764.0</v>
      </c>
      <c r="B177" s="10" t="s">
        <v>36</v>
      </c>
      <c r="C177" s="5">
        <v>63.785420654951764</v>
      </c>
      <c r="D177">
        <v>40.0</v>
      </c>
      <c r="E177" s="50">
        <f>VLOOKUP(B177,'SKU List'!$A$6:$C$11,3,1)</f>
        <v>10.158000000000001</v>
      </c>
      <c r="F177" s="64">
        <f t="shared" si="2"/>
        <v>5.279328672470148</v>
      </c>
    </row>
    <row r="178" spans="8:8">
      <c r="A178" s="25">
        <v>42765.0</v>
      </c>
      <c r="B178" s="10" t="s">
        <v>41</v>
      </c>
      <c r="C178" s="5">
        <v>64.20703193868108</v>
      </c>
      <c r="D178">
        <v>41.0</v>
      </c>
      <c r="E178" s="50">
        <f>VLOOKUP(B178,'SKU List'!$A$6:$C$11,3,1)</f>
        <v>50.79</v>
      </c>
      <c r="F178" s="64">
        <f t="shared" si="2"/>
        <v>0.2641668032817697</v>
      </c>
    </row>
    <row r="179" spans="8:8" ht="15.0" customHeight="1">
      <c r="A179" s="25">
        <v>42765.0</v>
      </c>
      <c r="B179" s="10" t="s">
        <v>33</v>
      </c>
      <c r="C179" s="5">
        <v>50.79068131353984</v>
      </c>
      <c r="D179">
        <v>28.0</v>
      </c>
      <c r="E179" s="50">
        <f>VLOOKUP(B179,'SKU List'!$A$6:$C$11,3,1)</f>
        <v>45.711</v>
      </c>
      <c r="F179" s="64">
        <f t="shared" si="2"/>
        <v>0.11112601591607806</v>
      </c>
    </row>
    <row r="180" spans="8:8" ht="15.0" customHeight="1">
      <c r="A180" s="25">
        <v>42765.0</v>
      </c>
      <c r="B180" s="10" t="s">
        <v>34</v>
      </c>
      <c r="C180" s="5">
        <v>51.21842799050139</v>
      </c>
      <c r="D180">
        <v>40.0</v>
      </c>
      <c r="E180" s="50">
        <f>VLOOKUP(B180,'SKU List'!$A$6:$C$11,3,1)</f>
        <v>40.632000000000005</v>
      </c>
      <c r="F180" s="64">
        <f t="shared" si="2"/>
        <v>0.2605441029361435</v>
      </c>
    </row>
    <row r="181" spans="8:8" ht="15.0" customHeight="1">
      <c r="A181" s="25">
        <v>42765.0</v>
      </c>
      <c r="B181" s="10">
        <v>8.4325322E7</v>
      </c>
      <c r="C181" s="5">
        <v>40.886701528119524</v>
      </c>
      <c r="D181">
        <v>24.0</v>
      </c>
      <c r="E181" s="50">
        <f>VLOOKUP(B181,'SKU List'!$A$6:$C$11,3,1)</f>
        <v>35.553</v>
      </c>
      <c r="F181" s="64">
        <f t="shared" si="2"/>
        <v>0.15002113824767324</v>
      </c>
    </row>
    <row r="182" spans="8:8" ht="15.0" customHeight="1">
      <c r="A182" s="25">
        <v>42765.0</v>
      </c>
      <c r="B182" s="10" t="s">
        <v>35</v>
      </c>
      <c r="C182" s="5">
        <v>57.08073734566098</v>
      </c>
      <c r="D182">
        <v>36.0</v>
      </c>
      <c r="E182" s="50">
        <f>VLOOKUP(B182,'SKU List'!$A$6:$C$11,3,1)</f>
        <v>5.079000000000001</v>
      </c>
      <c r="F182" s="64">
        <f t="shared" si="2"/>
        <v>10.238577937716277</v>
      </c>
    </row>
    <row r="183" spans="8:8" ht="15.0" customHeight="1">
      <c r="A183" s="25">
        <v>42765.0</v>
      </c>
      <c r="B183" s="10" t="s">
        <v>36</v>
      </c>
      <c r="C183" s="5">
        <v>57.03121097182264</v>
      </c>
      <c r="D183">
        <v>36.0</v>
      </c>
      <c r="E183" s="50">
        <f>VLOOKUP(B183,'SKU List'!$A$6:$C$11,3,1)</f>
        <v>10.158000000000001</v>
      </c>
      <c r="F183" s="64">
        <f t="shared" si="2"/>
        <v>4.6144133659994715</v>
      </c>
    </row>
    <row r="184" spans="8:8">
      <c r="A184" s="25">
        <v>42766.0</v>
      </c>
      <c r="B184" s="10" t="s">
        <v>41</v>
      </c>
      <c r="C184" s="5">
        <v>56.060985245993514</v>
      </c>
      <c r="D184">
        <v>36.0</v>
      </c>
      <c r="E184" s="50">
        <f>VLOOKUP(B184,'SKU List'!$A$6:$C$11,3,1)</f>
        <v>50.79</v>
      </c>
      <c r="F184" s="64">
        <f t="shared" si="2"/>
        <v>0.10377998121664728</v>
      </c>
    </row>
    <row r="185" spans="8:8" ht="15.0" customHeight="1">
      <c r="A185" s="25">
        <v>42766.0</v>
      </c>
      <c r="B185" s="10" t="s">
        <v>33</v>
      </c>
      <c r="C185" s="5">
        <v>57.95102909519417</v>
      </c>
      <c r="D185">
        <v>31.0</v>
      </c>
      <c r="E185" s="50">
        <f>VLOOKUP(B185,'SKU List'!$A$6:$C$11,3,1)</f>
        <v>45.711</v>
      </c>
      <c r="F185" s="64">
        <f t="shared" si="2"/>
        <v>0.26776988241767136</v>
      </c>
    </row>
    <row r="186" spans="8:8" ht="15.0" customHeight="1">
      <c r="A186" s="25">
        <v>42766.0</v>
      </c>
      <c r="B186" s="10" t="s">
        <v>34</v>
      </c>
      <c r="C186" s="5">
        <v>48.9046659135094</v>
      </c>
      <c r="D186">
        <v>37.0</v>
      </c>
      <c r="E186" s="50">
        <f>VLOOKUP(B186,'SKU List'!$A$6:$C$11,3,1)</f>
        <v>40.632000000000005</v>
      </c>
      <c r="F186" s="64">
        <f t="shared" si="2"/>
        <v>0.20359977144884306</v>
      </c>
    </row>
    <row r="187" spans="8:8" ht="15.0" customHeight="1">
      <c r="A187" s="25">
        <v>42766.0</v>
      </c>
      <c r="B187" s="10">
        <v>8.4325322E7</v>
      </c>
      <c r="C187" s="5">
        <v>45.47462611677651</v>
      </c>
      <c r="D187">
        <v>21.0</v>
      </c>
      <c r="E187" s="50">
        <f>VLOOKUP(B187,'SKU List'!$A$6:$C$11,3,1)</f>
        <v>35.553</v>
      </c>
      <c r="F187" s="64">
        <f t="shared" si="2"/>
        <v>0.2790657923881674</v>
      </c>
    </row>
    <row r="188" spans="8:8" ht="15.0" customHeight="1">
      <c r="A188" s="25">
        <v>42766.0</v>
      </c>
      <c r="B188" s="10" t="s">
        <v>35</v>
      </c>
      <c r="C188" s="5">
        <v>60.51189041392759</v>
      </c>
      <c r="D188">
        <v>39.0</v>
      </c>
      <c r="E188" s="50">
        <f>VLOOKUP(B188,'SKU List'!$A$6:$C$11,3,1)</f>
        <v>5.079000000000001</v>
      </c>
      <c r="F188" s="64">
        <f t="shared" si="2"/>
        <v>10.914134753677413</v>
      </c>
    </row>
    <row r="189" spans="8:8" ht="15.0" customHeight="1">
      <c r="A189" s="25">
        <v>42766.0</v>
      </c>
      <c r="B189" s="10" t="s">
        <v>36</v>
      </c>
      <c r="C189" s="5">
        <v>64.44138438025847</v>
      </c>
      <c r="D189">
        <v>44.0</v>
      </c>
      <c r="E189" s="50">
        <f>VLOOKUP(B189,'SKU List'!$A$6:$C$11,3,1)</f>
        <v>10.158000000000001</v>
      </c>
      <c r="F189" s="64">
        <f t="shared" si="2"/>
        <v>5.343904743085101</v>
      </c>
    </row>
    <row r="190" spans="8:8">
      <c r="A190" s="25">
        <v>42767.0</v>
      </c>
      <c r="B190" s="10" t="s">
        <v>41</v>
      </c>
      <c r="C190" s="5">
        <v>57.88889934171735</v>
      </c>
      <c r="D190">
        <v>38.0</v>
      </c>
      <c r="E190" s="50">
        <f>VLOOKUP(B190,'SKU List'!$A$6:$C$11,3,1)</f>
        <v>50.79</v>
      </c>
      <c r="F190" s="64">
        <f t="shared" si="2"/>
        <v>0.13976962673198168</v>
      </c>
    </row>
    <row r="191" spans="8:8" ht="15.0" customHeight="1">
      <c r="A191" s="25">
        <v>42767.0</v>
      </c>
      <c r="B191" s="10" t="s">
        <v>33</v>
      </c>
      <c r="C191" s="5">
        <v>50.46232330661133</v>
      </c>
      <c r="D191">
        <v>28.0</v>
      </c>
      <c r="E191" s="50">
        <f>VLOOKUP(B191,'SKU List'!$A$6:$C$11,3,1)</f>
        <v>45.711</v>
      </c>
      <c r="F191" s="64">
        <f t="shared" si="2"/>
        <v>0.10394266821140061</v>
      </c>
    </row>
    <row r="192" spans="8:8" ht="15.0" customHeight="1">
      <c r="A192" s="25">
        <v>42767.0</v>
      </c>
      <c r="B192" s="10" t="s">
        <v>34</v>
      </c>
      <c r="C192" s="5">
        <v>52.16309942111589</v>
      </c>
      <c r="D192">
        <v>46.0</v>
      </c>
      <c r="E192" s="50">
        <f>VLOOKUP(B192,'SKU List'!$A$6:$C$11,3,1)</f>
        <v>40.632000000000005</v>
      </c>
      <c r="F192" s="64">
        <f t="shared" si="2"/>
        <v>0.2837935474777486</v>
      </c>
    </row>
    <row r="193" spans="8:8" ht="15.0" customHeight="1">
      <c r="A193" s="25">
        <v>42767.0</v>
      </c>
      <c r="B193" s="10">
        <v>8.4325322E7</v>
      </c>
      <c r="C193" s="5">
        <v>39.61257867419087</v>
      </c>
      <c r="D193">
        <v>19.0</v>
      </c>
      <c r="E193" s="50">
        <f>VLOOKUP(B193,'SKU List'!$A$6:$C$11,3,1)</f>
        <v>35.553</v>
      </c>
      <c r="F193" s="64">
        <f t="shared" si="2"/>
        <v>0.11418385717635289</v>
      </c>
    </row>
    <row r="194" spans="8:8" ht="15.0" customHeight="1">
      <c r="A194" s="25">
        <v>42767.0</v>
      </c>
      <c r="B194" s="10" t="s">
        <v>35</v>
      </c>
      <c r="C194" s="5">
        <v>56.49132749326976</v>
      </c>
      <c r="D194">
        <v>40.0</v>
      </c>
      <c r="E194" s="50">
        <f>VLOOKUP(B194,'SKU List'!$A$6:$C$11,3,1)</f>
        <v>5.079000000000001</v>
      </c>
      <c r="F194" s="64">
        <f t="shared" si="2"/>
        <v>10.122529532047597</v>
      </c>
    </row>
    <row r="195" spans="8:8" ht="15.0" customHeight="1">
      <c r="A195" s="25">
        <v>42767.0</v>
      </c>
      <c r="B195" s="10" t="s">
        <v>36</v>
      </c>
      <c r="C195" s="5">
        <v>57.75806713242137</v>
      </c>
      <c r="D195">
        <v>39.0</v>
      </c>
      <c r="E195" s="50">
        <f>VLOOKUP(B195,'SKU List'!$A$6:$C$11,3,1)</f>
        <v>10.158000000000001</v>
      </c>
      <c r="F195" s="64">
        <f t="shared" si="2"/>
        <v>4.685968412327363</v>
      </c>
    </row>
    <row r="196" spans="8:8">
      <c r="A196" s="25">
        <v>42768.0</v>
      </c>
      <c r="B196" s="10" t="s">
        <v>41</v>
      </c>
      <c r="C196" s="5">
        <v>57.39518804640275</v>
      </c>
      <c r="D196">
        <v>36.0</v>
      </c>
      <c r="E196" s="50">
        <f>VLOOKUP(B196,'SKU List'!$A$6:$C$11,3,1)</f>
        <v>50.79</v>
      </c>
      <c r="F196" s="64">
        <f t="shared" si="2"/>
        <v>0.1300489869344901</v>
      </c>
    </row>
    <row r="197" spans="8:8" ht="15.0" customHeight="1">
      <c r="A197" s="25">
        <v>42768.0</v>
      </c>
      <c r="B197" s="10" t="s">
        <v>33</v>
      </c>
      <c r="C197" s="5">
        <v>57.80858869313497</v>
      </c>
      <c r="D197">
        <v>30.0</v>
      </c>
      <c r="E197" s="50">
        <f>VLOOKUP(B197,'SKU List'!$A$6:$C$11,3,1)</f>
        <v>45.711</v>
      </c>
      <c r="F197" s="64">
        <f t="shared" si="3" ref="F197:F260">(C197-E197)/E197</f>
        <v>0.2646537746523807</v>
      </c>
    </row>
    <row r="198" spans="8:8" ht="15.0" customHeight="1">
      <c r="A198" s="25">
        <v>42768.0</v>
      </c>
      <c r="B198" s="10" t="s">
        <v>34</v>
      </c>
      <c r="C198" s="5">
        <v>52.78594804948049</v>
      </c>
      <c r="D198">
        <v>36.0</v>
      </c>
      <c r="E198" s="50">
        <f>VLOOKUP(B198,'SKU List'!$A$6:$C$11,3,1)</f>
        <v>40.632000000000005</v>
      </c>
      <c r="F198" s="64">
        <f t="shared" si="3"/>
        <v>0.2991225647145226</v>
      </c>
    </row>
    <row r="199" spans="8:8" ht="15.0" customHeight="1">
      <c r="A199" s="25">
        <v>42768.0</v>
      </c>
      <c r="B199" s="10">
        <v>8.4325322E7</v>
      </c>
      <c r="C199" s="5">
        <v>43.251310236735044</v>
      </c>
      <c r="D199">
        <v>24.0</v>
      </c>
      <c r="E199" s="50">
        <f>VLOOKUP(B199,'SKU List'!$A$6:$C$11,3,1)</f>
        <v>35.553</v>
      </c>
      <c r="F199" s="64">
        <f t="shared" si="3"/>
        <v>0.2165305385406308</v>
      </c>
    </row>
    <row r="200" spans="8:8" ht="15.0" customHeight="1">
      <c r="A200" s="25">
        <v>42768.0</v>
      </c>
      <c r="B200" s="10" t="s">
        <v>35</v>
      </c>
      <c r="C200" s="5">
        <v>56.07799726379873</v>
      </c>
      <c r="D200">
        <v>37.0</v>
      </c>
      <c r="E200" s="50">
        <f>VLOOKUP(B200,'SKU List'!$A$6:$C$11,3,1)</f>
        <v>5.079000000000001</v>
      </c>
      <c r="F200" s="64">
        <f t="shared" si="3"/>
        <v>10.041149293915874</v>
      </c>
    </row>
    <row r="201" spans="8:8" ht="15.0" customHeight="1">
      <c r="A201" s="25">
        <v>42768.0</v>
      </c>
      <c r="B201" s="10" t="s">
        <v>36</v>
      </c>
      <c r="C201" s="5">
        <v>58.11537225482856</v>
      </c>
      <c r="D201">
        <v>37.0</v>
      </c>
      <c r="E201" s="50">
        <f>VLOOKUP(B201,'SKU List'!$A$6:$C$11,3,1)</f>
        <v>10.158000000000001</v>
      </c>
      <c r="F201" s="64">
        <f t="shared" si="3"/>
        <v>4.721143163499562</v>
      </c>
    </row>
    <row r="202" spans="8:8">
      <c r="A202" s="25">
        <v>42769.0</v>
      </c>
      <c r="B202" s="10" t="s">
        <v>41</v>
      </c>
      <c r="C202" s="5">
        <v>61.37679084326575</v>
      </c>
      <c r="D202">
        <v>38.0</v>
      </c>
      <c r="E202" s="50">
        <f>VLOOKUP(B202,'SKU List'!$A$6:$C$11,3,1)</f>
        <v>50.79</v>
      </c>
      <c r="F202" s="64">
        <f t="shared" si="3"/>
        <v>0.2084424265262011</v>
      </c>
    </row>
    <row r="203" spans="8:8" ht="15.0" customHeight="1">
      <c r="A203" s="25">
        <v>42769.0</v>
      </c>
      <c r="B203" s="10" t="s">
        <v>33</v>
      </c>
      <c r="C203" s="5">
        <v>52.00513670917862</v>
      </c>
      <c r="D203">
        <v>29.0</v>
      </c>
      <c r="E203" s="50">
        <f>VLOOKUP(B203,'SKU List'!$A$6:$C$11,3,1)</f>
        <v>45.711</v>
      </c>
      <c r="F203" s="64">
        <f t="shared" si="3"/>
        <v>0.13769413727939936</v>
      </c>
    </row>
    <row r="204" spans="8:8" ht="15.0" customHeight="1">
      <c r="A204" s="25">
        <v>42769.0</v>
      </c>
      <c r="B204" s="10" t="s">
        <v>34</v>
      </c>
      <c r="C204" s="5">
        <v>51.23585321200532</v>
      </c>
      <c r="D204">
        <v>36.0</v>
      </c>
      <c r="E204" s="50">
        <f>VLOOKUP(B204,'SKU List'!$A$6:$C$11,3,1)</f>
        <v>40.632000000000005</v>
      </c>
      <c r="F204" s="64">
        <f t="shared" si="3"/>
        <v>0.2609729575705186</v>
      </c>
    </row>
    <row r="205" spans="8:8" ht="15.0" customHeight="1">
      <c r="A205" s="25">
        <v>42769.0</v>
      </c>
      <c r="B205" s="10">
        <v>8.4325322E7</v>
      </c>
      <c r="C205" s="5">
        <v>45.89152841288068</v>
      </c>
      <c r="D205">
        <v>22.0</v>
      </c>
      <c r="E205" s="50">
        <f>VLOOKUP(B205,'SKU List'!$A$6:$C$11,3,1)</f>
        <v>35.553</v>
      </c>
      <c r="F205" s="64">
        <f t="shared" si="3"/>
        <v>0.2907920122881525</v>
      </c>
    </row>
    <row r="206" spans="8:8" ht="15.0" customHeight="1">
      <c r="A206" s="25">
        <v>42769.0</v>
      </c>
      <c r="B206" s="10" t="s">
        <v>35</v>
      </c>
      <c r="C206" s="5">
        <v>64.03489745737936</v>
      </c>
      <c r="D206">
        <v>38.0</v>
      </c>
      <c r="E206" s="50">
        <f>VLOOKUP(B206,'SKU List'!$A$6:$C$11,3,1)</f>
        <v>5.079000000000001</v>
      </c>
      <c r="F206" s="64">
        <f t="shared" si="3"/>
        <v>11.607776620866185</v>
      </c>
    </row>
    <row r="207" spans="8:8" ht="15.0" customHeight="1">
      <c r="A207" s="25">
        <v>42769.0</v>
      </c>
      <c r="B207" s="10" t="s">
        <v>36</v>
      </c>
      <c r="C207" s="5">
        <v>59.0110559619633</v>
      </c>
      <c r="D207">
        <v>42.0</v>
      </c>
      <c r="E207" s="50">
        <f>VLOOKUP(B207,'SKU List'!$A$6:$C$11,3,1)</f>
        <v>10.158000000000001</v>
      </c>
      <c r="F207" s="64">
        <f t="shared" si="3"/>
        <v>4.8093183660133185</v>
      </c>
    </row>
    <row r="208" spans="8:8">
      <c r="A208" s="25">
        <v>42770.0</v>
      </c>
      <c r="B208" s="10" t="s">
        <v>41</v>
      </c>
      <c r="C208" s="5">
        <v>64.96399836747796</v>
      </c>
      <c r="D208">
        <v>44.0</v>
      </c>
      <c r="E208" s="50">
        <f>VLOOKUP(B208,'SKU List'!$A$6:$C$11,3,1)</f>
        <v>50.79</v>
      </c>
      <c r="F208" s="64">
        <f t="shared" si="3"/>
        <v>0.2790706510627674</v>
      </c>
    </row>
    <row r="209" spans="8:8" ht="15.0" customHeight="1">
      <c r="A209" s="25">
        <v>42770.0</v>
      </c>
      <c r="B209" s="10" t="s">
        <v>33</v>
      </c>
      <c r="C209" s="5">
        <v>57.93207140845196</v>
      </c>
      <c r="D209">
        <v>25.0</v>
      </c>
      <c r="E209" s="50">
        <f>VLOOKUP(B209,'SKU List'!$A$6:$C$11,3,1)</f>
        <v>45.711</v>
      </c>
      <c r="F209" s="64">
        <f t="shared" si="3"/>
        <v>0.26735515321152376</v>
      </c>
    </row>
    <row r="210" spans="8:8" ht="15.0" customHeight="1">
      <c r="A210" s="25">
        <v>42770.0</v>
      </c>
      <c r="B210" s="10" t="s">
        <v>34</v>
      </c>
      <c r="C210" s="5">
        <v>50.80389429945823</v>
      </c>
      <c r="D210">
        <v>42.0</v>
      </c>
      <c r="E210" s="50">
        <f>VLOOKUP(B210,'SKU List'!$A$6:$C$11,3,1)</f>
        <v>40.632000000000005</v>
      </c>
      <c r="F210" s="64">
        <f t="shared" si="3"/>
        <v>0.25034195460371683</v>
      </c>
    </row>
    <row r="211" spans="8:8" ht="15.0" customHeight="1">
      <c r="A211" s="25">
        <v>42770.0</v>
      </c>
      <c r="B211" s="10">
        <v>8.4325322E7</v>
      </c>
      <c r="C211" s="5">
        <v>45.30297672306454</v>
      </c>
      <c r="D211">
        <v>21.0</v>
      </c>
      <c r="E211" s="50">
        <f>VLOOKUP(B211,'SKU List'!$A$6:$C$11,3,1)</f>
        <v>35.553</v>
      </c>
      <c r="F211" s="64">
        <f t="shared" si="3"/>
        <v>0.27423780617850935</v>
      </c>
    </row>
    <row r="212" spans="8:8" ht="15.0" customHeight="1">
      <c r="A212" s="25">
        <v>42770.0</v>
      </c>
      <c r="B212" s="10" t="s">
        <v>35</v>
      </c>
      <c r="C212" s="5">
        <v>60.23941395010386</v>
      </c>
      <c r="D212">
        <v>35.0</v>
      </c>
      <c r="E212" s="50">
        <f>VLOOKUP(B212,'SKU List'!$A$6:$C$11,3,1)</f>
        <v>5.079000000000001</v>
      </c>
      <c r="F212" s="64">
        <f t="shared" si="3"/>
        <v>10.860487093936573</v>
      </c>
    </row>
    <row r="213" spans="8:8" ht="15.0" customHeight="1">
      <c r="A213" s="25">
        <v>42770.0</v>
      </c>
      <c r="B213" s="10" t="s">
        <v>36</v>
      </c>
      <c r="C213" s="5">
        <v>62.579423401167126</v>
      </c>
      <c r="D213">
        <v>42.0</v>
      </c>
      <c r="E213" s="50">
        <f>VLOOKUP(B213,'SKU List'!$A$6:$C$11,3,1)</f>
        <v>10.158000000000001</v>
      </c>
      <c r="F213" s="64">
        <f t="shared" si="3"/>
        <v>5.160604784521276</v>
      </c>
    </row>
    <row r="214" spans="8:8">
      <c r="A214" s="25">
        <v>42771.0</v>
      </c>
      <c r="B214" s="10" t="s">
        <v>41</v>
      </c>
      <c r="C214" s="5">
        <v>61.067401435124395</v>
      </c>
      <c r="D214">
        <v>42.0</v>
      </c>
      <c r="E214" s="50">
        <f>VLOOKUP(B214,'SKU List'!$A$6:$C$11,3,1)</f>
        <v>50.79</v>
      </c>
      <c r="F214" s="64">
        <f t="shared" si="3"/>
        <v>0.20235088472385107</v>
      </c>
    </row>
    <row r="215" spans="8:8" ht="15.0" customHeight="1">
      <c r="A215" s="25">
        <v>42771.0</v>
      </c>
      <c r="B215" s="10" t="s">
        <v>33</v>
      </c>
      <c r="C215" s="5">
        <v>53.39117321045381</v>
      </c>
      <c r="D215">
        <v>25.0</v>
      </c>
      <c r="E215" s="50">
        <f>VLOOKUP(B215,'SKU List'!$A$6:$C$11,3,1)</f>
        <v>45.711</v>
      </c>
      <c r="F215" s="64">
        <f t="shared" si="3"/>
        <v>0.1680158651189825</v>
      </c>
    </row>
    <row r="216" spans="8:8" ht="15.0" customHeight="1">
      <c r="A216" s="25">
        <v>42771.0</v>
      </c>
      <c r="B216" s="10" t="s">
        <v>34</v>
      </c>
      <c r="C216" s="5">
        <v>47.646826629771006</v>
      </c>
      <c r="D216">
        <v>39.0</v>
      </c>
      <c r="E216" s="50">
        <f>VLOOKUP(B216,'SKU List'!$A$6:$C$11,3,1)</f>
        <v>40.632000000000005</v>
      </c>
      <c r="F216" s="64">
        <f t="shared" si="3"/>
        <v>0.1726429078010189</v>
      </c>
    </row>
    <row r="217" spans="8:8" ht="15.0" customHeight="1">
      <c r="A217" s="25">
        <v>42771.0</v>
      </c>
      <c r="B217" s="10">
        <v>8.4325322E7</v>
      </c>
      <c r="C217" s="5">
        <v>39.26691064887636</v>
      </c>
      <c r="D217">
        <v>24.0</v>
      </c>
      <c r="E217" s="50">
        <f>VLOOKUP(B217,'SKU List'!$A$6:$C$11,3,1)</f>
        <v>35.553</v>
      </c>
      <c r="F217" s="64">
        <f t="shared" si="3"/>
        <v>0.10446124515164304</v>
      </c>
    </row>
    <row r="218" spans="8:8" ht="15.0" customHeight="1">
      <c r="A218" s="25">
        <v>42771.0</v>
      </c>
      <c r="B218" s="10" t="s">
        <v>35</v>
      </c>
      <c r="C218" s="5">
        <v>56.67454700875953</v>
      </c>
      <c r="D218">
        <v>42.0</v>
      </c>
      <c r="E218" s="50">
        <f>VLOOKUP(B218,'SKU List'!$A$6:$C$11,3,1)</f>
        <v>5.079000000000001</v>
      </c>
      <c r="F218" s="64">
        <f t="shared" si="3"/>
        <v>10.15860346697372</v>
      </c>
    </row>
    <row r="219" spans="8:8" ht="15.0" customHeight="1">
      <c r="A219" s="25">
        <v>42771.0</v>
      </c>
      <c r="B219" s="10" t="s">
        <v>36</v>
      </c>
      <c r="C219" s="5">
        <v>60.17213872759307</v>
      </c>
      <c r="D219">
        <v>36.0</v>
      </c>
      <c r="E219" s="50">
        <f>VLOOKUP(B219,'SKU List'!$A$6:$C$11,3,1)</f>
        <v>10.158000000000001</v>
      </c>
      <c r="F219" s="64">
        <f t="shared" si="3"/>
        <v>4.923620666232828</v>
      </c>
    </row>
    <row r="220" spans="8:8">
      <c r="A220" s="25">
        <v>42772.0</v>
      </c>
      <c r="B220" s="10" t="s">
        <v>41</v>
      </c>
      <c r="C220" s="5">
        <v>59.80343405608029</v>
      </c>
      <c r="D220">
        <v>33.0</v>
      </c>
      <c r="E220" s="50">
        <f>VLOOKUP(B220,'SKU List'!$A$6:$C$11,3,1)</f>
        <v>50.79</v>
      </c>
      <c r="F220" s="64">
        <f t="shared" si="3"/>
        <v>0.17746473825714298</v>
      </c>
    </row>
    <row r="221" spans="8:8" ht="15.0" customHeight="1">
      <c r="A221" s="25">
        <v>42772.0</v>
      </c>
      <c r="B221" s="10" t="s">
        <v>33</v>
      </c>
      <c r="C221" s="5">
        <v>55.262930568430875</v>
      </c>
      <c r="D221">
        <v>32.0</v>
      </c>
      <c r="E221" s="50">
        <f>VLOOKUP(B221,'SKU List'!$A$6:$C$11,3,1)</f>
        <v>45.711</v>
      </c>
      <c r="F221" s="64">
        <f t="shared" si="3"/>
        <v>0.20896350043601927</v>
      </c>
    </row>
    <row r="222" spans="8:8" ht="15.0" customHeight="1">
      <c r="A222" s="25">
        <v>42772.0</v>
      </c>
      <c r="B222" s="10" t="s">
        <v>34</v>
      </c>
      <c r="C222" s="5">
        <v>46.035975073642746</v>
      </c>
      <c r="D222">
        <v>37.0</v>
      </c>
      <c r="E222" s="50">
        <f>VLOOKUP(B222,'SKU List'!$A$6:$C$11,3,1)</f>
        <v>40.632000000000005</v>
      </c>
      <c r="F222" s="64">
        <f t="shared" si="3"/>
        <v>0.13299800830977407</v>
      </c>
    </row>
    <row r="223" spans="8:8" ht="15.0" customHeight="1">
      <c r="A223" s="25">
        <v>42772.0</v>
      </c>
      <c r="B223" s="10">
        <v>8.4325322E7</v>
      </c>
      <c r="C223" s="5">
        <v>41.593966999370316</v>
      </c>
      <c r="D223">
        <v>25.0</v>
      </c>
      <c r="E223" s="50">
        <f>VLOOKUP(B223,'SKU List'!$A$6:$C$11,3,1)</f>
        <v>35.553</v>
      </c>
      <c r="F223" s="64">
        <f t="shared" si="3"/>
        <v>0.16991440945546984</v>
      </c>
    </row>
    <row r="224" spans="8:8" ht="15.0" customHeight="1">
      <c r="A224" s="25">
        <v>42772.0</v>
      </c>
      <c r="B224" s="10" t="s">
        <v>35</v>
      </c>
      <c r="C224" s="5">
        <v>59.1525488614393</v>
      </c>
      <c r="D224">
        <v>40.0</v>
      </c>
      <c r="E224" s="50">
        <f>VLOOKUP(B224,'SKU List'!$A$6:$C$11,3,1)</f>
        <v>5.079000000000001</v>
      </c>
      <c r="F224" s="64">
        <f t="shared" si="3"/>
        <v>10.64649514893469</v>
      </c>
    </row>
    <row r="225" spans="8:8" ht="15.0" customHeight="1">
      <c r="A225" s="25">
        <v>42772.0</v>
      </c>
      <c r="B225" s="10" t="s">
        <v>36</v>
      </c>
      <c r="C225" s="5">
        <v>62.10324782417446</v>
      </c>
      <c r="D225">
        <v>41.0</v>
      </c>
      <c r="E225" s="50">
        <f>VLOOKUP(B225,'SKU List'!$A$6:$C$11,3,1)</f>
        <v>10.158000000000001</v>
      </c>
      <c r="F225" s="64">
        <f t="shared" si="3"/>
        <v>5.113727881883683</v>
      </c>
    </row>
    <row r="226" spans="8:8">
      <c r="A226" s="25">
        <v>42773.0</v>
      </c>
      <c r="B226" s="10" t="s">
        <v>41</v>
      </c>
      <c r="C226" s="5">
        <v>58.75608831130967</v>
      </c>
      <c r="D226">
        <v>36.0</v>
      </c>
      <c r="E226" s="50">
        <f>VLOOKUP(B226,'SKU List'!$A$6:$C$11,3,1)</f>
        <v>50.79</v>
      </c>
      <c r="F226" s="64">
        <f t="shared" si="3"/>
        <v>0.1568436367653016</v>
      </c>
    </row>
    <row r="227" spans="8:8" ht="15.0" customHeight="1">
      <c r="A227" s="25">
        <v>42773.0</v>
      </c>
      <c r="B227" s="10" t="s">
        <v>33</v>
      </c>
      <c r="C227" s="5">
        <v>58.08999389735229</v>
      </c>
      <c r="D227">
        <v>30.0</v>
      </c>
      <c r="E227" s="50">
        <f>VLOOKUP(B227,'SKU List'!$A$6:$C$11,3,1)</f>
        <v>45.711</v>
      </c>
      <c r="F227" s="64">
        <f t="shared" si="3"/>
        <v>0.27080995597016666</v>
      </c>
    </row>
    <row r="228" spans="8:8" ht="15.0" customHeight="1">
      <c r="A228" s="25">
        <v>42773.0</v>
      </c>
      <c r="B228" s="10" t="s">
        <v>34</v>
      </c>
      <c r="C228" s="5">
        <v>46.282119511125735</v>
      </c>
      <c r="D228">
        <v>46.0</v>
      </c>
      <c r="E228" s="50">
        <f>VLOOKUP(B228,'SKU List'!$A$6:$C$11,3,1)</f>
        <v>40.632000000000005</v>
      </c>
      <c r="F228" s="64">
        <f t="shared" si="3"/>
        <v>0.13905590448724478</v>
      </c>
    </row>
    <row r="229" spans="8:8" ht="15.0" customHeight="1">
      <c r="A229" s="25">
        <v>42773.0</v>
      </c>
      <c r="B229" s="10">
        <v>8.4325322E7</v>
      </c>
      <c r="C229" s="5">
        <v>45.70856001978132</v>
      </c>
      <c r="D229">
        <v>24.0</v>
      </c>
      <c r="E229" s="50">
        <f>VLOOKUP(B229,'SKU List'!$A$6:$C$11,3,1)</f>
        <v>35.553</v>
      </c>
      <c r="F229" s="64">
        <f t="shared" si="3"/>
        <v>0.2856456563378991</v>
      </c>
    </row>
    <row r="230" spans="8:8" ht="15.0" customHeight="1">
      <c r="A230" s="25">
        <v>42773.0</v>
      </c>
      <c r="B230" s="10" t="s">
        <v>35</v>
      </c>
      <c r="C230" s="5">
        <v>64.93315706812503</v>
      </c>
      <c r="D230">
        <v>42.0</v>
      </c>
      <c r="E230" s="50">
        <f>VLOOKUP(B230,'SKU List'!$A$6:$C$11,3,1)</f>
        <v>5.079000000000001</v>
      </c>
      <c r="F230" s="64">
        <f t="shared" si="3"/>
        <v>11.784634193369762</v>
      </c>
    </row>
    <row r="231" spans="8:8" ht="15.0" customHeight="1">
      <c r="A231" s="25">
        <v>42773.0</v>
      </c>
      <c r="B231" s="10" t="s">
        <v>36</v>
      </c>
      <c r="C231" s="5">
        <v>59.984614761570924</v>
      </c>
      <c r="D231">
        <v>36.0</v>
      </c>
      <c r="E231" s="50">
        <f>VLOOKUP(B231,'SKU List'!$A$6:$C$11,3,1)</f>
        <v>10.158000000000001</v>
      </c>
      <c r="F231" s="64">
        <f t="shared" si="3"/>
        <v>4.905159948963469</v>
      </c>
    </row>
    <row r="232" spans="8:8">
      <c r="A232" s="25">
        <v>42774.0</v>
      </c>
      <c r="B232" s="10" t="s">
        <v>41</v>
      </c>
      <c r="C232" s="5">
        <v>57.17028336418382</v>
      </c>
      <c r="D232">
        <v>33.0</v>
      </c>
      <c r="E232" s="50">
        <f>VLOOKUP(B232,'SKU List'!$A$6:$C$11,3,1)</f>
        <v>50.79</v>
      </c>
      <c r="F232" s="64">
        <f t="shared" si="3"/>
        <v>0.12562085773151838</v>
      </c>
    </row>
    <row r="233" spans="8:8" ht="15.0" customHeight="1">
      <c r="A233" s="25">
        <v>42774.0</v>
      </c>
      <c r="B233" s="10" t="s">
        <v>33</v>
      </c>
      <c r="C233" s="5">
        <v>51.01043088965822</v>
      </c>
      <c r="D233">
        <v>30.0</v>
      </c>
      <c r="E233" s="50">
        <f>VLOOKUP(B233,'SKU List'!$A$6:$C$11,3,1)</f>
        <v>45.711</v>
      </c>
      <c r="F233" s="64">
        <f t="shared" si="3"/>
        <v>0.11593338342320707</v>
      </c>
    </row>
    <row r="234" spans="8:8" ht="15.0" customHeight="1">
      <c r="A234" s="25">
        <v>42774.0</v>
      </c>
      <c r="B234" s="10" t="s">
        <v>34</v>
      </c>
      <c r="C234" s="5">
        <v>47.374952752364095</v>
      </c>
      <c r="D234">
        <v>42.0</v>
      </c>
      <c r="E234" s="50">
        <f>VLOOKUP(B234,'SKU List'!$A$6:$C$11,3,1)</f>
        <v>40.632000000000005</v>
      </c>
      <c r="F234" s="64">
        <f t="shared" si="3"/>
        <v>0.165951780674446</v>
      </c>
    </row>
    <row r="235" spans="8:8" ht="15.0" customHeight="1">
      <c r="A235" s="25">
        <v>42774.0</v>
      </c>
      <c r="B235" s="10">
        <v>8.4325322E7</v>
      </c>
      <c r="C235" s="5">
        <v>44.97895659365491</v>
      </c>
      <c r="D235">
        <v>24.0</v>
      </c>
      <c r="E235" s="50">
        <f>VLOOKUP(B235,'SKU List'!$A$6:$C$11,3,1)</f>
        <v>35.553</v>
      </c>
      <c r="F235" s="64">
        <f t="shared" si="3"/>
        <v>0.265124084990153</v>
      </c>
    </row>
    <row r="236" spans="8:8" ht="15.0" customHeight="1">
      <c r="A236" s="25">
        <v>42774.0</v>
      </c>
      <c r="B236" s="10" t="s">
        <v>35</v>
      </c>
      <c r="C236" s="5">
        <v>60.62127539839869</v>
      </c>
      <c r="D236">
        <v>44.0</v>
      </c>
      <c r="E236" s="50">
        <f>VLOOKUP(B236,'SKU List'!$A$6:$C$11,3,1)</f>
        <v>5.079000000000001</v>
      </c>
      <c r="F236" s="64">
        <f t="shared" si="3"/>
        <v>10.935671470446678</v>
      </c>
    </row>
    <row r="237" spans="8:8" ht="15.0" customHeight="1">
      <c r="A237" s="25">
        <v>42774.0</v>
      </c>
      <c r="B237" s="10" t="s">
        <v>36</v>
      </c>
      <c r="C237" s="5">
        <v>58.89758119552448</v>
      </c>
      <c r="D237">
        <v>37.0</v>
      </c>
      <c r="E237" s="50">
        <f>VLOOKUP(B237,'SKU List'!$A$6:$C$11,3,1)</f>
        <v>10.158000000000001</v>
      </c>
      <c r="F237" s="64">
        <f t="shared" si="3"/>
        <v>4.798147390778152</v>
      </c>
    </row>
    <row r="238" spans="8:8">
      <c r="A238" s="25">
        <v>42775.0</v>
      </c>
      <c r="B238" s="10" t="s">
        <v>41</v>
      </c>
      <c r="C238" s="5">
        <v>65.07902688999326</v>
      </c>
      <c r="D238">
        <v>43.0</v>
      </c>
      <c r="E238" s="50">
        <f>VLOOKUP(B238,'SKU List'!$A$6:$C$11,3,1)</f>
        <v>50.79</v>
      </c>
      <c r="F238" s="64">
        <f t="shared" si="3"/>
        <v>0.28133543788134</v>
      </c>
    </row>
    <row r="239" spans="8:8" ht="15.0" customHeight="1">
      <c r="A239" s="25">
        <v>42775.0</v>
      </c>
      <c r="B239" s="10" t="s">
        <v>33</v>
      </c>
      <c r="C239" s="5">
        <v>54.6985349512695</v>
      </c>
      <c r="D239">
        <v>27.0</v>
      </c>
      <c r="E239" s="50">
        <f>VLOOKUP(B239,'SKU List'!$A$6:$C$11,3,1)</f>
        <v>45.711</v>
      </c>
      <c r="F239" s="64">
        <f t="shared" si="3"/>
        <v>0.19661645886700144</v>
      </c>
    </row>
    <row r="240" spans="8:8" ht="15.0" customHeight="1">
      <c r="A240" s="25">
        <v>42775.0</v>
      </c>
      <c r="B240" s="10" t="s">
        <v>34</v>
      </c>
      <c r="C240" s="5">
        <v>44.74266910332972</v>
      </c>
      <c r="D240">
        <v>38.0</v>
      </c>
      <c r="E240" s="50">
        <f>VLOOKUP(B240,'SKU List'!$A$6:$C$11,3,1)</f>
        <v>40.632000000000005</v>
      </c>
      <c r="F240" s="64">
        <f t="shared" si="3"/>
        <v>0.10116826893408427</v>
      </c>
    </row>
    <row r="241" spans="8:8" ht="15.0" customHeight="1">
      <c r="A241" s="25">
        <v>42775.0</v>
      </c>
      <c r="B241" s="10">
        <v>8.4325322E7</v>
      </c>
      <c r="C241" s="5">
        <v>42.29860871697792</v>
      </c>
      <c r="D241">
        <v>25.0</v>
      </c>
      <c r="E241" s="50">
        <f>VLOOKUP(B241,'SKU List'!$A$6:$C$11,3,1)</f>
        <v>35.553</v>
      </c>
      <c r="F241" s="64">
        <f t="shared" si="3"/>
        <v>0.18973388228779345</v>
      </c>
    </row>
    <row r="242" spans="8:8" ht="15.0" customHeight="1">
      <c r="A242" s="25">
        <v>42775.0</v>
      </c>
      <c r="B242" s="10" t="s">
        <v>35</v>
      </c>
      <c r="C242" s="5">
        <v>58.800423358293685</v>
      </c>
      <c r="D242">
        <v>36.0</v>
      </c>
      <c r="E242" s="50">
        <f>VLOOKUP(B242,'SKU List'!$A$6:$C$11,3,1)</f>
        <v>5.079000000000001</v>
      </c>
      <c r="F242" s="64">
        <f t="shared" si="3"/>
        <v>10.57716545743132</v>
      </c>
    </row>
    <row r="243" spans="8:8" ht="15.0" customHeight="1">
      <c r="A243" s="25">
        <v>42775.0</v>
      </c>
      <c r="B243" s="10" t="s">
        <v>36</v>
      </c>
      <c r="C243" s="5">
        <v>61.00898884181135</v>
      </c>
      <c r="D243">
        <v>35.0</v>
      </c>
      <c r="E243" s="50">
        <f>VLOOKUP(B243,'SKU List'!$A$6:$C$11,3,1)</f>
        <v>10.158000000000001</v>
      </c>
      <c r="F243" s="64">
        <f t="shared" si="3"/>
        <v>5.006004020654789</v>
      </c>
    </row>
    <row r="244" spans="8:8">
      <c r="A244" s="25">
        <v>42776.0</v>
      </c>
      <c r="B244" s="10" t="s">
        <v>41</v>
      </c>
      <c r="C244" s="5">
        <v>61.354823534953226</v>
      </c>
      <c r="D244">
        <v>40.0</v>
      </c>
      <c r="E244" s="50">
        <f>VLOOKUP(B244,'SKU List'!$A$6:$C$11,3,1)</f>
        <v>50.79</v>
      </c>
      <c r="F244" s="64">
        <f t="shared" si="3"/>
        <v>0.2080099140569645</v>
      </c>
    </row>
    <row r="245" spans="8:8" ht="15.0" customHeight="1">
      <c r="A245" s="25">
        <v>42776.0</v>
      </c>
      <c r="B245" s="10" t="s">
        <v>33</v>
      </c>
      <c r="C245" s="5">
        <v>55.6777440649794</v>
      </c>
      <c r="D245">
        <v>25.0</v>
      </c>
      <c r="E245" s="50">
        <f>VLOOKUP(B245,'SKU List'!$A$6:$C$11,3,1)</f>
        <v>45.711</v>
      </c>
      <c r="F245" s="64">
        <f t="shared" si="3"/>
        <v>0.21803819791689968</v>
      </c>
    </row>
    <row r="246" spans="8:8" ht="15.0" customHeight="1">
      <c r="A246" s="25">
        <v>42776.0</v>
      </c>
      <c r="B246" s="10" t="s">
        <v>34</v>
      </c>
      <c r="C246" s="5">
        <v>48.67131369681868</v>
      </c>
      <c r="D246">
        <v>38.0</v>
      </c>
      <c r="E246" s="50">
        <f>VLOOKUP(B246,'SKU List'!$A$6:$C$11,3,1)</f>
        <v>40.632000000000005</v>
      </c>
      <c r="F246" s="64">
        <f t="shared" si="3"/>
        <v>0.19785670645842374</v>
      </c>
    </row>
    <row r="247" spans="8:8" ht="15.0" customHeight="1">
      <c r="A247" s="25">
        <v>42776.0</v>
      </c>
      <c r="B247" s="10">
        <v>8.4325322E7</v>
      </c>
      <c r="C247" s="5">
        <v>41.38864605074855</v>
      </c>
      <c r="D247">
        <v>23.0</v>
      </c>
      <c r="E247" s="50">
        <f>VLOOKUP(B247,'SKU List'!$A$6:$C$11,3,1)</f>
        <v>35.553</v>
      </c>
      <c r="F247" s="64">
        <f t="shared" si="3"/>
        <v>0.16413934269255903</v>
      </c>
    </row>
    <row r="248" spans="8:8" ht="15.0" customHeight="1">
      <c r="A248" s="25">
        <v>42776.0</v>
      </c>
      <c r="B248" s="10" t="s">
        <v>35</v>
      </c>
      <c r="C248" s="5">
        <v>59.089196228752435</v>
      </c>
      <c r="D248">
        <v>34.0</v>
      </c>
      <c r="E248" s="50">
        <f>VLOOKUP(B248,'SKU List'!$A$6:$C$11,3,1)</f>
        <v>5.079000000000001</v>
      </c>
      <c r="F248" s="64">
        <f t="shared" si="3"/>
        <v>10.634021702845526</v>
      </c>
    </row>
    <row r="249" spans="8:8" ht="15.0" customHeight="1">
      <c r="A249" s="25">
        <v>42776.0</v>
      </c>
      <c r="B249" s="10" t="s">
        <v>36</v>
      </c>
      <c r="C249" s="5">
        <v>57.7494292386395</v>
      </c>
      <c r="D249">
        <v>41.0</v>
      </c>
      <c r="E249" s="50">
        <f>VLOOKUP(B249,'SKU List'!$A$6:$C$11,3,1)</f>
        <v>10.158000000000001</v>
      </c>
      <c r="F249" s="64">
        <f t="shared" si="3"/>
        <v>4.685118058539032</v>
      </c>
    </row>
    <row r="250" spans="8:8">
      <c r="A250" s="25">
        <v>42777.0</v>
      </c>
      <c r="B250" s="10" t="s">
        <v>41</v>
      </c>
      <c r="C250" s="5">
        <v>59.063222129928405</v>
      </c>
      <c r="D250">
        <v>38.0</v>
      </c>
      <c r="E250" s="50">
        <f>VLOOKUP(B250,'SKU List'!$A$6:$C$11,3,1)</f>
        <v>50.79</v>
      </c>
      <c r="F250" s="64">
        <f t="shared" si="3"/>
        <v>0.16289076845694836</v>
      </c>
    </row>
    <row r="251" spans="8:8" ht="15.0" customHeight="1">
      <c r="A251" s="25">
        <v>42777.0</v>
      </c>
      <c r="B251" s="10" t="s">
        <v>33</v>
      </c>
      <c r="C251" s="5">
        <v>50.641989564905124</v>
      </c>
      <c r="D251">
        <v>28.0</v>
      </c>
      <c r="E251" s="50">
        <f>VLOOKUP(B251,'SKU List'!$A$6:$C$11,3,1)</f>
        <v>45.711</v>
      </c>
      <c r="F251" s="64">
        <f t="shared" si="3"/>
        <v>0.10787315011496414</v>
      </c>
    </row>
    <row r="252" spans="8:8" ht="15.0" customHeight="1">
      <c r="A252" s="25">
        <v>42777.0</v>
      </c>
      <c r="B252" s="10" t="s">
        <v>34</v>
      </c>
      <c r="C252" s="5">
        <v>52.55404633276385</v>
      </c>
      <c r="D252">
        <v>40.0</v>
      </c>
      <c r="E252" s="50">
        <f>VLOOKUP(B252,'SKU List'!$A$6:$C$11,3,1)</f>
        <v>40.632000000000005</v>
      </c>
      <c r="F252" s="64">
        <f t="shared" si="3"/>
        <v>0.29341519818773004</v>
      </c>
    </row>
    <row r="253" spans="8:8" ht="15.0" customHeight="1">
      <c r="A253" s="25">
        <v>42777.0</v>
      </c>
      <c r="B253" s="10">
        <v>8.4325322E7</v>
      </c>
      <c r="C253" s="5">
        <v>45.9168710175749</v>
      </c>
      <c r="D253">
        <v>22.0</v>
      </c>
      <c r="E253" s="50">
        <f>VLOOKUP(B253,'SKU List'!$A$6:$C$11,3,1)</f>
        <v>35.553</v>
      </c>
      <c r="F253" s="64">
        <f t="shared" si="3"/>
        <v>0.29150482427853913</v>
      </c>
    </row>
    <row r="254" spans="8:8" ht="15.0" customHeight="1">
      <c r="A254" s="25">
        <v>42777.0</v>
      </c>
      <c r="B254" s="10" t="s">
        <v>35</v>
      </c>
      <c r="C254" s="5">
        <v>57.283173460427726</v>
      </c>
      <c r="D254">
        <v>43.0</v>
      </c>
      <c r="E254" s="50">
        <f>VLOOKUP(B254,'SKU List'!$A$6:$C$11,3,1)</f>
        <v>5.079000000000001</v>
      </c>
      <c r="F254" s="64">
        <f t="shared" si="3"/>
        <v>10.278435412566985</v>
      </c>
    </row>
    <row r="255" spans="8:8" ht="15.0" customHeight="1">
      <c r="A255" s="25">
        <v>42777.0</v>
      </c>
      <c r="B255" s="10" t="s">
        <v>36</v>
      </c>
      <c r="C255" s="5">
        <v>62.54394645995602</v>
      </c>
      <c r="D255">
        <v>38.0</v>
      </c>
      <c r="E255" s="50">
        <f>VLOOKUP(B255,'SKU List'!$A$6:$C$11,3,1)</f>
        <v>10.158000000000001</v>
      </c>
      <c r="F255" s="64">
        <f t="shared" si="3"/>
        <v>5.157112272096477</v>
      </c>
    </row>
    <row r="256" spans="8:8">
      <c r="A256" s="25">
        <v>42778.0</v>
      </c>
      <c r="B256" s="10" t="s">
        <v>41</v>
      </c>
      <c r="C256" s="5">
        <v>61.47267998927207</v>
      </c>
      <c r="D256">
        <v>38.0</v>
      </c>
      <c r="E256" s="50">
        <f>VLOOKUP(B256,'SKU List'!$A$6:$C$11,3,1)</f>
        <v>50.79</v>
      </c>
      <c r="F256" s="64">
        <f t="shared" si="3"/>
        <v>0.210330379784841</v>
      </c>
    </row>
    <row r="257" spans="8:8" ht="15.0" customHeight="1">
      <c r="A257" s="25">
        <v>42778.0</v>
      </c>
      <c r="B257" s="10" t="s">
        <v>33</v>
      </c>
      <c r="C257" s="5">
        <v>56.59325778653362</v>
      </c>
      <c r="D257">
        <v>26.0</v>
      </c>
      <c r="E257" s="50">
        <f>VLOOKUP(B257,'SKU List'!$A$6:$C$11,3,1)</f>
        <v>45.711</v>
      </c>
      <c r="F257" s="64">
        <f t="shared" si="3"/>
        <v>0.2380665001101184</v>
      </c>
    </row>
    <row r="258" spans="8:8" ht="15.0" customHeight="1">
      <c r="A258" s="25">
        <v>42778.0</v>
      </c>
      <c r="B258" s="10" t="s">
        <v>34</v>
      </c>
      <c r="C258" s="5">
        <v>48.60316499062785</v>
      </c>
      <c r="D258">
        <v>47.0</v>
      </c>
      <c r="E258" s="50">
        <f>VLOOKUP(B258,'SKU List'!$A$6:$C$11,3,1)</f>
        <v>40.632000000000005</v>
      </c>
      <c r="F258" s="64">
        <f t="shared" si="3"/>
        <v>0.19617948884199268</v>
      </c>
    </row>
    <row r="259" spans="8:8" ht="15.0" customHeight="1">
      <c r="A259" s="25">
        <v>42778.0</v>
      </c>
      <c r="B259" s="10">
        <v>8.4325322E7</v>
      </c>
      <c r="C259" s="5">
        <v>42.15738208991357</v>
      </c>
      <c r="D259">
        <v>24.0</v>
      </c>
      <c r="E259" s="50">
        <f>VLOOKUP(B259,'SKU List'!$A$6:$C$11,3,1)</f>
        <v>35.553</v>
      </c>
      <c r="F259" s="64">
        <f t="shared" si="3"/>
        <v>0.1857615978936678</v>
      </c>
    </row>
    <row r="260" spans="8:8" ht="15.0" customHeight="1">
      <c r="A260" s="25">
        <v>42778.0</v>
      </c>
      <c r="B260" s="10" t="s">
        <v>35</v>
      </c>
      <c r="C260" s="5">
        <v>61.380380090038464</v>
      </c>
      <c r="D260">
        <v>35.0</v>
      </c>
      <c r="E260" s="50">
        <f>VLOOKUP(B260,'SKU List'!$A$6:$C$11,3,1)</f>
        <v>5.079000000000001</v>
      </c>
      <c r="F260" s="64">
        <f t="shared" si="3"/>
        <v>11.085130949013282</v>
      </c>
    </row>
    <row r="261" spans="8:8" ht="15.0" customHeight="1">
      <c r="A261" s="25">
        <v>42778.0</v>
      </c>
      <c r="B261" s="10" t="s">
        <v>36</v>
      </c>
      <c r="C261" s="5">
        <v>61.55190532777152</v>
      </c>
      <c r="D261">
        <v>39.0</v>
      </c>
      <c r="E261" s="50">
        <f>VLOOKUP(B261,'SKU List'!$A$6:$C$11,3,1)</f>
        <v>10.158000000000001</v>
      </c>
      <c r="F261" s="64">
        <f t="shared" si="4" ref="F261:F324">(C261-E261)/E261</f>
        <v>5.059451203757779</v>
      </c>
    </row>
    <row r="262" spans="8:8">
      <c r="A262" s="25">
        <v>42779.0</v>
      </c>
      <c r="B262" s="10" t="s">
        <v>41</v>
      </c>
      <c r="C262" s="5">
        <v>60.83855583614938</v>
      </c>
      <c r="D262">
        <v>37.0</v>
      </c>
      <c r="E262" s="50">
        <f>VLOOKUP(B262,'SKU List'!$A$6:$C$11,3,1)</f>
        <v>50.79</v>
      </c>
      <c r="F262" s="64">
        <f t="shared" si="4"/>
        <v>0.19784516314529205</v>
      </c>
    </row>
    <row r="263" spans="8:8" ht="15.0" customHeight="1">
      <c r="A263" s="25">
        <v>42779.0</v>
      </c>
      <c r="B263" s="10" t="s">
        <v>33</v>
      </c>
      <c r="C263" s="5">
        <v>53.16611437617403</v>
      </c>
      <c r="D263">
        <v>30.0</v>
      </c>
      <c r="E263" s="50">
        <f>VLOOKUP(B263,'SKU List'!$A$6:$C$11,3,1)</f>
        <v>45.711</v>
      </c>
      <c r="F263" s="64">
        <f t="shared" si="4"/>
        <v>0.16309234924140864</v>
      </c>
    </row>
    <row r="264" spans="8:8" ht="15.0" customHeight="1">
      <c r="A264" s="25">
        <v>42779.0</v>
      </c>
      <c r="B264" s="10" t="s">
        <v>34</v>
      </c>
      <c r="C264" s="5">
        <v>49.82253108036766</v>
      </c>
      <c r="D264">
        <v>44.0</v>
      </c>
      <c r="E264" s="50">
        <f>VLOOKUP(B264,'SKU List'!$A$6:$C$11,3,1)</f>
        <v>40.632000000000005</v>
      </c>
      <c r="F264" s="64">
        <f t="shared" si="4"/>
        <v>0.22618948317502596</v>
      </c>
    </row>
    <row r="265" spans="8:8" ht="15.0" customHeight="1">
      <c r="A265" s="25">
        <v>42779.0</v>
      </c>
      <c r="B265" s="10">
        <v>8.4325322E7</v>
      </c>
      <c r="C265" s="5">
        <v>43.18793923095634</v>
      </c>
      <c r="D265">
        <v>23.0</v>
      </c>
      <c r="E265" s="50">
        <f>VLOOKUP(B265,'SKU List'!$A$6:$C$11,3,1)</f>
        <v>35.553</v>
      </c>
      <c r="F265" s="64">
        <f t="shared" si="4"/>
        <v>0.2147481008903986</v>
      </c>
    </row>
    <row r="266" spans="8:8" ht="15.0" customHeight="1">
      <c r="A266" s="25">
        <v>42779.0</v>
      </c>
      <c r="B266" s="10" t="s">
        <v>35</v>
      </c>
      <c r="C266" s="5">
        <v>61.37558203319172</v>
      </c>
      <c r="D266">
        <v>40.0</v>
      </c>
      <c r="E266" s="50">
        <f>VLOOKUP(B266,'SKU List'!$A$6:$C$11,3,1)</f>
        <v>5.079000000000001</v>
      </c>
      <c r="F266" s="64">
        <f t="shared" si="4"/>
        <v>11.08418626367232</v>
      </c>
    </row>
    <row r="267" spans="8:8" ht="15.0" customHeight="1">
      <c r="A267" s="25">
        <v>42779.0</v>
      </c>
      <c r="B267" s="10" t="s">
        <v>36</v>
      </c>
      <c r="C267" s="5">
        <v>59.84101953375897</v>
      </c>
      <c r="D267">
        <v>35.0</v>
      </c>
      <c r="E267" s="50">
        <f>VLOOKUP(B267,'SKU List'!$A$6:$C$11,3,1)</f>
        <v>10.158000000000001</v>
      </c>
      <c r="F267" s="64">
        <f t="shared" si="4"/>
        <v>4.891023777688419</v>
      </c>
    </row>
    <row r="268" spans="8:8">
      <c r="A268" s="25">
        <v>42780.0</v>
      </c>
      <c r="B268" s="10" t="s">
        <v>41</v>
      </c>
      <c r="C268" s="5">
        <v>63.23345352265568</v>
      </c>
      <c r="D268">
        <v>41.0</v>
      </c>
      <c r="E268" s="50">
        <f>VLOOKUP(B268,'SKU List'!$A$6:$C$11,3,1)</f>
        <v>50.79</v>
      </c>
      <c r="F268" s="64">
        <f t="shared" si="4"/>
        <v>0.24499810046575468</v>
      </c>
    </row>
    <row r="269" spans="8:8" ht="15.0" customHeight="1">
      <c r="A269" s="25">
        <v>42780.0</v>
      </c>
      <c r="B269" s="10" t="s">
        <v>33</v>
      </c>
      <c r="C269" s="5">
        <v>58.6275375751618</v>
      </c>
      <c r="D269">
        <v>25.0</v>
      </c>
      <c r="E269" s="50">
        <f>VLOOKUP(B269,'SKU List'!$A$6:$C$11,3,1)</f>
        <v>45.711</v>
      </c>
      <c r="F269" s="64">
        <f t="shared" si="4"/>
        <v>0.28256956914444675</v>
      </c>
    </row>
    <row r="270" spans="8:8" ht="15.0" customHeight="1">
      <c r="A270" s="25">
        <v>42780.0</v>
      </c>
      <c r="B270" s="10" t="s">
        <v>34</v>
      </c>
      <c r="C270" s="5">
        <v>49.77440103715805</v>
      </c>
      <c r="D270">
        <v>42.0</v>
      </c>
      <c r="E270" s="50">
        <f>VLOOKUP(B270,'SKU List'!$A$6:$C$11,3,1)</f>
        <v>40.632000000000005</v>
      </c>
      <c r="F270" s="64">
        <f t="shared" si="4"/>
        <v>0.22500494775443108</v>
      </c>
    </row>
    <row r="271" spans="8:8" ht="15.0" customHeight="1">
      <c r="A271" s="25">
        <v>42780.0</v>
      </c>
      <c r="B271" s="10">
        <v>8.4325322E7</v>
      </c>
      <c r="C271" s="5">
        <v>42.563551254497035</v>
      </c>
      <c r="D271">
        <v>21.0</v>
      </c>
      <c r="E271" s="50">
        <f>VLOOKUP(B271,'SKU List'!$A$6:$C$11,3,1)</f>
        <v>35.553</v>
      </c>
      <c r="F271" s="64">
        <f t="shared" si="4"/>
        <v>0.19718592677121588</v>
      </c>
    </row>
    <row r="272" spans="8:8" ht="15.0" customHeight="1">
      <c r="A272" s="25">
        <v>42780.0</v>
      </c>
      <c r="B272" s="10" t="s">
        <v>35</v>
      </c>
      <c r="C272" s="5">
        <v>56.6016393280343</v>
      </c>
      <c r="D272">
        <v>41.0</v>
      </c>
      <c r="E272" s="50">
        <f>VLOOKUP(B272,'SKU List'!$A$6:$C$11,3,1)</f>
        <v>5.079000000000001</v>
      </c>
      <c r="F272" s="64">
        <f t="shared" si="4"/>
        <v>10.144248735584622</v>
      </c>
    </row>
    <row r="273" spans="8:8" ht="15.0" customHeight="1">
      <c r="A273" s="25">
        <v>42780.0</v>
      </c>
      <c r="B273" s="10" t="s">
        <v>36</v>
      </c>
      <c r="C273" s="5">
        <v>61.3440616179352</v>
      </c>
      <c r="D273">
        <v>37.0</v>
      </c>
      <c r="E273" s="50">
        <f>VLOOKUP(B273,'SKU List'!$A$6:$C$11,3,1)</f>
        <v>10.158000000000001</v>
      </c>
      <c r="F273" s="64">
        <f t="shared" si="4"/>
        <v>5.038990117930222</v>
      </c>
    </row>
    <row r="274" spans="8:8">
      <c r="A274" s="25">
        <v>42781.0</v>
      </c>
      <c r="B274" s="10" t="s">
        <v>41</v>
      </c>
      <c r="C274" s="5">
        <v>64.99022411364562</v>
      </c>
      <c r="D274">
        <v>43.0</v>
      </c>
      <c r="E274" s="50">
        <f>VLOOKUP(B274,'SKU List'!$A$6:$C$11,3,1)</f>
        <v>50.79</v>
      </c>
      <c r="F274" s="64">
        <f t="shared" si="4"/>
        <v>0.27958700755356614</v>
      </c>
    </row>
    <row r="275" spans="8:8" ht="15.0" customHeight="1">
      <c r="A275" s="25">
        <v>42781.0</v>
      </c>
      <c r="B275" s="10" t="s">
        <v>33</v>
      </c>
      <c r="C275" s="5">
        <v>54.5520422098176</v>
      </c>
      <c r="D275">
        <v>27.0</v>
      </c>
      <c r="E275" s="50">
        <f>VLOOKUP(B275,'SKU List'!$A$6:$C$11,3,1)</f>
        <v>45.711</v>
      </c>
      <c r="F275" s="64">
        <f t="shared" si="4"/>
        <v>0.19341169980568357</v>
      </c>
    </row>
    <row r="276" spans="8:8" ht="15.0" customHeight="1">
      <c r="A276" s="25">
        <v>42781.0</v>
      </c>
      <c r="B276" s="10" t="s">
        <v>34</v>
      </c>
      <c r="C276" s="5">
        <v>48.51971489870129</v>
      </c>
      <c r="D276">
        <v>37.0</v>
      </c>
      <c r="E276" s="50">
        <f>VLOOKUP(B276,'SKU List'!$A$6:$C$11,3,1)</f>
        <v>40.632000000000005</v>
      </c>
      <c r="F276" s="64">
        <f t="shared" si="4"/>
        <v>0.1941256866189526</v>
      </c>
    </row>
    <row r="277" spans="8:8" ht="15.0" customHeight="1">
      <c r="A277" s="25">
        <v>42781.0</v>
      </c>
      <c r="B277" s="10">
        <v>8.4325322E7</v>
      </c>
      <c r="C277" s="5">
        <v>42.10868171307482</v>
      </c>
      <c r="D277">
        <v>21.0</v>
      </c>
      <c r="E277" s="50">
        <f>VLOOKUP(B277,'SKU List'!$A$6:$C$11,3,1)</f>
        <v>35.553</v>
      </c>
      <c r="F277" s="64">
        <f t="shared" si="4"/>
        <v>0.18439180134095087</v>
      </c>
    </row>
    <row r="278" spans="8:8" ht="15.0" customHeight="1">
      <c r="A278" s="25">
        <v>42781.0</v>
      </c>
      <c r="B278" s="10" t="s">
        <v>35</v>
      </c>
      <c r="C278" s="5">
        <v>63.357578504748766</v>
      </c>
      <c r="D278">
        <v>35.0</v>
      </c>
      <c r="E278" s="50">
        <f>VLOOKUP(B278,'SKU List'!$A$6:$C$11,3,1)</f>
        <v>5.079000000000001</v>
      </c>
      <c r="F278" s="64">
        <f t="shared" si="4"/>
        <v>11.474419867050356</v>
      </c>
    </row>
    <row r="279" spans="8:8" ht="15.0" customHeight="1">
      <c r="A279" s="25">
        <v>42781.0</v>
      </c>
      <c r="B279" s="10" t="s">
        <v>36</v>
      </c>
      <c r="C279" s="5">
        <v>62.614893215613165</v>
      </c>
      <c r="D279">
        <v>37.0</v>
      </c>
      <c r="E279" s="50">
        <f>VLOOKUP(B279,'SKU List'!$A$6:$C$11,3,1)</f>
        <v>10.158000000000001</v>
      </c>
      <c r="F279" s="64">
        <f t="shared" si="4"/>
        <v>5.164096595354711</v>
      </c>
    </row>
    <row r="280" spans="8:8">
      <c r="A280" s="25">
        <v>42782.0</v>
      </c>
      <c r="B280" s="10" t="s">
        <v>41</v>
      </c>
      <c r="C280" s="5">
        <v>63.522437182511005</v>
      </c>
      <c r="D280">
        <v>34.0</v>
      </c>
      <c r="E280" s="50">
        <f>VLOOKUP(B280,'SKU List'!$A$6:$C$11,3,1)</f>
        <v>50.79</v>
      </c>
      <c r="F280" s="64">
        <f t="shared" si="4"/>
        <v>0.250687875221717</v>
      </c>
    </row>
    <row r="281" spans="8:8" ht="15.0" customHeight="1">
      <c r="A281" s="25">
        <v>42782.0</v>
      </c>
      <c r="B281" s="10" t="s">
        <v>33</v>
      </c>
      <c r="C281" s="5">
        <v>52.30661674217135</v>
      </c>
      <c r="D281">
        <v>33.0</v>
      </c>
      <c r="E281" s="50">
        <f>VLOOKUP(B281,'SKU List'!$A$6:$C$11,3,1)</f>
        <v>45.711</v>
      </c>
      <c r="F281" s="64">
        <f t="shared" si="4"/>
        <v>0.14428948704187947</v>
      </c>
    </row>
    <row r="282" spans="8:8" ht="15.0" customHeight="1">
      <c r="A282" s="25">
        <v>42782.0</v>
      </c>
      <c r="B282" s="10" t="s">
        <v>34</v>
      </c>
      <c r="C282" s="5">
        <v>50.84121912571827</v>
      </c>
      <c r="D282">
        <v>46.0</v>
      </c>
      <c r="E282" s="50">
        <f>VLOOKUP(B282,'SKU List'!$A$6:$C$11,3,1)</f>
        <v>40.632000000000005</v>
      </c>
      <c r="F282" s="64">
        <f t="shared" si="4"/>
        <v>0.2512605612748145</v>
      </c>
    </row>
    <row r="283" spans="8:8" ht="15.0" customHeight="1">
      <c r="A283" s="25">
        <v>42782.0</v>
      </c>
      <c r="B283" s="10">
        <v>8.4325322E7</v>
      </c>
      <c r="C283" s="5">
        <v>39.644738128657316</v>
      </c>
      <c r="D283">
        <v>24.0</v>
      </c>
      <c r="E283" s="50">
        <f>VLOOKUP(B283,'SKU List'!$A$6:$C$11,3,1)</f>
        <v>35.553</v>
      </c>
      <c r="F283" s="64">
        <f t="shared" si="4"/>
        <v>0.11508840684772928</v>
      </c>
    </row>
    <row r="284" spans="8:8" ht="15.0" customHeight="1">
      <c r="A284" s="25">
        <v>42782.0</v>
      </c>
      <c r="B284" s="10" t="s">
        <v>35</v>
      </c>
      <c r="C284" s="5">
        <v>60.51774703163724</v>
      </c>
      <c r="D284">
        <v>41.0</v>
      </c>
      <c r="E284" s="50">
        <f>VLOOKUP(B284,'SKU List'!$A$6:$C$11,3,1)</f>
        <v>5.079000000000001</v>
      </c>
      <c r="F284" s="64">
        <f t="shared" si="4"/>
        <v>10.915287858168387</v>
      </c>
    </row>
    <row r="285" spans="8:8" ht="15.0" customHeight="1">
      <c r="A285" s="25">
        <v>42782.0</v>
      </c>
      <c r="B285" s="10" t="s">
        <v>36</v>
      </c>
      <c r="C285" s="5">
        <v>60.8319527862423</v>
      </c>
      <c r="D285">
        <v>39.0</v>
      </c>
      <c r="E285" s="50">
        <f>VLOOKUP(B285,'SKU List'!$A$6:$C$11,3,1)</f>
        <v>10.158000000000001</v>
      </c>
      <c r="F285" s="64">
        <f t="shared" si="4"/>
        <v>4.988575781280005</v>
      </c>
    </row>
    <row r="286" spans="8:8">
      <c r="A286" s="25">
        <v>42783.0</v>
      </c>
      <c r="B286" s="10" t="s">
        <v>41</v>
      </c>
      <c r="C286" s="5">
        <v>65.23190054137922</v>
      </c>
      <c r="D286">
        <v>36.0</v>
      </c>
      <c r="E286" s="50">
        <f>VLOOKUP(B286,'SKU List'!$A$6:$C$11,3,1)</f>
        <v>50.79</v>
      </c>
      <c r="F286" s="64">
        <f t="shared" si="4"/>
        <v>0.2843453542307387</v>
      </c>
    </row>
    <row r="287" spans="8:8" ht="15.0" customHeight="1">
      <c r="A287" s="25">
        <v>42783.0</v>
      </c>
      <c r="B287" s="10" t="s">
        <v>33</v>
      </c>
      <c r="C287" s="5">
        <v>57.137864460515175</v>
      </c>
      <c r="D287">
        <v>28.0</v>
      </c>
      <c r="E287" s="50">
        <f>VLOOKUP(B287,'SKU List'!$A$6:$C$11,3,1)</f>
        <v>45.711</v>
      </c>
      <c r="F287" s="64">
        <f t="shared" si="4"/>
        <v>0.24998062743136612</v>
      </c>
    </row>
    <row r="288" spans="8:8" ht="15.0" customHeight="1">
      <c r="A288" s="25">
        <v>42783.0</v>
      </c>
      <c r="B288" s="10" t="s">
        <v>34</v>
      </c>
      <c r="C288" s="5">
        <v>51.647287553151735</v>
      </c>
      <c r="D288">
        <v>37.0</v>
      </c>
      <c r="E288" s="50">
        <f>VLOOKUP(B288,'SKU List'!$A$6:$C$11,3,1)</f>
        <v>40.632000000000005</v>
      </c>
      <c r="F288" s="64">
        <f t="shared" si="4"/>
        <v>0.27109882735655955</v>
      </c>
    </row>
    <row r="289" spans="8:8" ht="15.0" customHeight="1">
      <c r="A289" s="25">
        <v>42783.0</v>
      </c>
      <c r="B289" s="10">
        <v>8.4325322E7</v>
      </c>
      <c r="C289" s="5">
        <v>42.325049395750725</v>
      </c>
      <c r="D289">
        <v>21.0</v>
      </c>
      <c r="E289" s="50">
        <f>VLOOKUP(B289,'SKU List'!$A$6:$C$11,3,1)</f>
        <v>35.553</v>
      </c>
      <c r="F289" s="64">
        <f t="shared" si="4"/>
        <v>0.19047757983153962</v>
      </c>
    </row>
    <row r="290" spans="8:8" ht="15.0" customHeight="1">
      <c r="A290" s="25">
        <v>42783.0</v>
      </c>
      <c r="B290" s="10" t="s">
        <v>35</v>
      </c>
      <c r="C290" s="5">
        <v>60.709258316964814</v>
      </c>
      <c r="D290">
        <v>41.0</v>
      </c>
      <c r="E290" s="50">
        <f>VLOOKUP(B290,'SKU List'!$A$6:$C$11,3,1)</f>
        <v>5.079000000000001</v>
      </c>
      <c r="F290" s="64">
        <f t="shared" si="4"/>
        <v>10.952994352621541</v>
      </c>
    </row>
    <row r="291" spans="8:8" ht="15.0" customHeight="1">
      <c r="A291" s="25">
        <v>42783.0</v>
      </c>
      <c r="B291" s="10" t="s">
        <v>36</v>
      </c>
      <c r="C291" s="5">
        <v>63.94260294607724</v>
      </c>
      <c r="D291">
        <v>35.0</v>
      </c>
      <c r="E291" s="50">
        <f>VLOOKUP(B291,'SKU List'!$A$6:$C$11,3,1)</f>
        <v>10.158000000000001</v>
      </c>
      <c r="F291" s="64">
        <f t="shared" si="4"/>
        <v>5.294802416428158</v>
      </c>
    </row>
    <row r="292" spans="8:8">
      <c r="A292" s="25">
        <v>42784.0</v>
      </c>
      <c r="B292" s="10" t="s">
        <v>41</v>
      </c>
      <c r="C292" s="5">
        <v>65.44570481090503</v>
      </c>
      <c r="D292">
        <v>41.0</v>
      </c>
      <c r="E292" s="50">
        <f>VLOOKUP(B292,'SKU List'!$A$6:$C$11,3,1)</f>
        <v>50.79</v>
      </c>
      <c r="F292" s="64">
        <f t="shared" si="4"/>
        <v>0.28855492835016794</v>
      </c>
    </row>
    <row r="293" spans="8:8" ht="15.0" customHeight="1">
      <c r="A293" s="25">
        <v>42784.0</v>
      </c>
      <c r="B293" s="10" t="s">
        <v>33</v>
      </c>
      <c r="C293" s="5">
        <v>57.66931417040176</v>
      </c>
      <c r="D293">
        <v>32.0</v>
      </c>
      <c r="E293" s="50">
        <f>VLOOKUP(B293,'SKU List'!$A$6:$C$11,3,1)</f>
        <v>45.711</v>
      </c>
      <c r="F293" s="64">
        <f t="shared" si="4"/>
        <v>0.2616069254753071</v>
      </c>
    </row>
    <row r="294" spans="8:8" ht="15.0" customHeight="1">
      <c r="A294" s="25">
        <v>42784.0</v>
      </c>
      <c r="B294" s="10" t="s">
        <v>34</v>
      </c>
      <c r="C294" s="5">
        <v>48.09961707933293</v>
      </c>
      <c r="D294">
        <v>38.0</v>
      </c>
      <c r="E294" s="50">
        <f>VLOOKUP(B294,'SKU List'!$A$6:$C$11,3,1)</f>
        <v>40.632000000000005</v>
      </c>
      <c r="F294" s="64">
        <f t="shared" si="4"/>
        <v>0.18378659872349193</v>
      </c>
    </row>
    <row r="295" spans="8:8" ht="15.0" customHeight="1">
      <c r="A295" s="25">
        <v>42784.0</v>
      </c>
      <c r="B295" s="10">
        <v>8.4325322E7</v>
      </c>
      <c r="C295" s="5">
        <v>42.5825084647175</v>
      </c>
      <c r="D295">
        <v>20.0</v>
      </c>
      <c r="E295" s="50">
        <f>VLOOKUP(B295,'SKU List'!$A$6:$C$11,3,1)</f>
        <v>35.553</v>
      </c>
      <c r="F295" s="64">
        <f t="shared" si="4"/>
        <v>0.19771913663312526</v>
      </c>
    </row>
    <row r="296" spans="8:8" ht="15.0" customHeight="1">
      <c r="A296" s="25">
        <v>42784.0</v>
      </c>
      <c r="B296" s="10" t="s">
        <v>35</v>
      </c>
      <c r="C296" s="5">
        <v>63.08413865299073</v>
      </c>
      <c r="D296">
        <v>37.0</v>
      </c>
      <c r="E296" s="50">
        <f>VLOOKUP(B296,'SKU List'!$A$6:$C$11,3,1)</f>
        <v>5.079000000000001</v>
      </c>
      <c r="F296" s="64">
        <f t="shared" si="4"/>
        <v>11.420582526676654</v>
      </c>
    </row>
    <row r="297" spans="8:8" ht="15.0" customHeight="1">
      <c r="A297" s="25">
        <v>42784.0</v>
      </c>
      <c r="B297" s="10" t="s">
        <v>36</v>
      </c>
      <c r="C297" s="5">
        <v>64.49002653787718</v>
      </c>
      <c r="D297">
        <v>34.0</v>
      </c>
      <c r="E297" s="50">
        <f>VLOOKUP(B297,'SKU List'!$A$6:$C$11,3,1)</f>
        <v>10.158000000000001</v>
      </c>
      <c r="F297" s="64">
        <f t="shared" si="4"/>
        <v>5.348693299653197</v>
      </c>
    </row>
    <row r="298" spans="8:8">
      <c r="A298" s="25">
        <v>42785.0</v>
      </c>
      <c r="B298" s="10" t="s">
        <v>41</v>
      </c>
      <c r="C298" s="5">
        <v>61.38358538383756</v>
      </c>
      <c r="D298">
        <v>35.0</v>
      </c>
      <c r="E298" s="50">
        <f>VLOOKUP(B298,'SKU List'!$A$6:$C$11,3,1)</f>
        <v>50.79</v>
      </c>
      <c r="F298" s="64">
        <f t="shared" si="4"/>
        <v>0.20857620365894003</v>
      </c>
    </row>
    <row r="299" spans="8:8" ht="15.0" customHeight="1">
      <c r="A299" s="25">
        <v>42785.0</v>
      </c>
      <c r="B299" s="10" t="s">
        <v>33</v>
      </c>
      <c r="C299" s="5">
        <v>56.560530406448244</v>
      </c>
      <c r="D299">
        <v>26.0</v>
      </c>
      <c r="E299" s="50">
        <f>VLOOKUP(B299,'SKU List'!$A$6:$C$11,3,1)</f>
        <v>45.711</v>
      </c>
      <c r="F299" s="64">
        <f t="shared" si="4"/>
        <v>0.23735053721091742</v>
      </c>
    </row>
    <row r="300" spans="8:8" ht="15.0" customHeight="1">
      <c r="A300" s="25">
        <v>42785.0</v>
      </c>
      <c r="B300" s="10" t="s">
        <v>34</v>
      </c>
      <c r="C300" s="5">
        <v>49.368128356514646</v>
      </c>
      <c r="D300">
        <v>36.0</v>
      </c>
      <c r="E300" s="50">
        <f>VLOOKUP(B300,'SKU List'!$A$6:$C$11,3,1)</f>
        <v>40.632000000000005</v>
      </c>
      <c r="F300" s="64">
        <f t="shared" si="4"/>
        <v>0.21500611233792674</v>
      </c>
    </row>
    <row r="301" spans="8:8" ht="15.0" customHeight="1">
      <c r="A301" s="25">
        <v>42785.0</v>
      </c>
      <c r="B301" s="10">
        <v>8.4325322E7</v>
      </c>
      <c r="C301" s="5">
        <v>42.62459135407407</v>
      </c>
      <c r="D301">
        <v>21.0</v>
      </c>
      <c r="E301" s="50">
        <f>VLOOKUP(B301,'SKU List'!$A$6:$C$11,3,1)</f>
        <v>35.553</v>
      </c>
      <c r="F301" s="64">
        <f t="shared" si="4"/>
        <v>0.19890280297229695</v>
      </c>
    </row>
    <row r="302" spans="8:8" ht="15.0" customHeight="1">
      <c r="A302" s="25">
        <v>42785.0</v>
      </c>
      <c r="B302" s="10" t="s">
        <v>35</v>
      </c>
      <c r="C302" s="5">
        <v>62.493772293213375</v>
      </c>
      <c r="D302">
        <v>33.0</v>
      </c>
      <c r="E302" s="50">
        <f>VLOOKUP(B302,'SKU List'!$A$6:$C$11,3,1)</f>
        <v>5.079000000000001</v>
      </c>
      <c r="F302" s="64">
        <f t="shared" si="4"/>
        <v>11.304345795080403</v>
      </c>
    </row>
    <row r="303" spans="8:8" ht="15.0" customHeight="1">
      <c r="A303" s="25">
        <v>42785.0</v>
      </c>
      <c r="B303" s="10" t="s">
        <v>36</v>
      </c>
      <c r="C303" s="5">
        <v>64.07827577990138</v>
      </c>
      <c r="D303">
        <v>44.0</v>
      </c>
      <c r="E303" s="50">
        <f>VLOOKUP(B303,'SKU List'!$A$6:$C$11,3,1)</f>
        <v>10.158000000000001</v>
      </c>
      <c r="F303" s="64">
        <f t="shared" si="4"/>
        <v>5.308158670988518</v>
      </c>
    </row>
    <row r="304" spans="8:8">
      <c r="A304" s="25">
        <v>42786.0</v>
      </c>
      <c r="B304" s="10" t="s">
        <v>41</v>
      </c>
      <c r="C304" s="5">
        <v>59.487262404180406</v>
      </c>
      <c r="D304">
        <v>44.0</v>
      </c>
      <c r="E304" s="50">
        <f>VLOOKUP(B304,'SKU List'!$A$6:$C$11,3,1)</f>
        <v>50.79</v>
      </c>
      <c r="F304" s="64">
        <f t="shared" si="4"/>
        <v>0.17123966143296726</v>
      </c>
    </row>
    <row r="305" spans="8:8" ht="15.0" customHeight="1">
      <c r="A305" s="25">
        <v>42786.0</v>
      </c>
      <c r="B305" s="10" t="s">
        <v>33</v>
      </c>
      <c r="C305" s="5">
        <v>54.499875298337635</v>
      </c>
      <c r="D305">
        <v>26.0</v>
      </c>
      <c r="E305" s="50">
        <f>VLOOKUP(B305,'SKU List'!$A$6:$C$11,3,1)</f>
        <v>45.711</v>
      </c>
      <c r="F305" s="64">
        <f t="shared" si="4"/>
        <v>0.19227046659092203</v>
      </c>
    </row>
    <row r="306" spans="8:8" ht="15.0" customHeight="1">
      <c r="A306" s="25">
        <v>42786.0</v>
      </c>
      <c r="B306" s="10" t="s">
        <v>34</v>
      </c>
      <c r="C306" s="5">
        <v>46.98318853865629</v>
      </c>
      <c r="D306">
        <v>43.0</v>
      </c>
      <c r="E306" s="50">
        <f>VLOOKUP(B306,'SKU List'!$A$6:$C$11,3,1)</f>
        <v>40.632000000000005</v>
      </c>
      <c r="F306" s="64">
        <f t="shared" si="4"/>
        <v>0.15631001522583893</v>
      </c>
    </row>
    <row r="307" spans="8:8" ht="15.0" customHeight="1">
      <c r="A307" s="25">
        <v>42786.0</v>
      </c>
      <c r="B307" s="10">
        <v>8.4325322E7</v>
      </c>
      <c r="C307" s="5">
        <v>45.27001251968516</v>
      </c>
      <c r="D307">
        <v>21.0</v>
      </c>
      <c r="E307" s="50">
        <f>VLOOKUP(B307,'SKU List'!$A$6:$C$11,3,1)</f>
        <v>35.553</v>
      </c>
      <c r="F307" s="64">
        <f t="shared" si="4"/>
        <v>0.2733106213170524</v>
      </c>
    </row>
    <row r="308" spans="8:8" ht="15.0" customHeight="1">
      <c r="A308" s="25">
        <v>42786.0</v>
      </c>
      <c r="B308" s="10" t="s">
        <v>35</v>
      </c>
      <c r="C308" s="5">
        <v>61.47593037380627</v>
      </c>
      <c r="D308">
        <v>43.0</v>
      </c>
      <c r="E308" s="50">
        <f>VLOOKUP(B308,'SKU List'!$A$6:$C$11,3,1)</f>
        <v>5.079000000000001</v>
      </c>
      <c r="F308" s="64">
        <f t="shared" si="4"/>
        <v>11.103943763301096</v>
      </c>
    </row>
    <row r="309" spans="8:8" ht="15.0" customHeight="1">
      <c r="A309" s="25">
        <v>42786.0</v>
      </c>
      <c r="B309" s="10" t="s">
        <v>36</v>
      </c>
      <c r="C309" s="5">
        <v>57.006359041131454</v>
      </c>
      <c r="D309">
        <v>36.0</v>
      </c>
      <c r="E309" s="50">
        <f>VLOOKUP(B309,'SKU List'!$A$6:$C$11,3,1)</f>
        <v>10.158000000000001</v>
      </c>
      <c r="F309" s="64">
        <f t="shared" si="4"/>
        <v>4.611966828227156</v>
      </c>
    </row>
    <row r="310" spans="8:8">
      <c r="A310" s="25">
        <v>42787.0</v>
      </c>
      <c r="B310" s="10" t="s">
        <v>41</v>
      </c>
      <c r="C310" s="5">
        <v>64.97340641331057</v>
      </c>
      <c r="D310">
        <v>40.0</v>
      </c>
      <c r="E310" s="50">
        <f>VLOOKUP(B310,'SKU List'!$A$6:$C$11,3,1)</f>
        <v>50.79</v>
      </c>
      <c r="F310" s="64">
        <f t="shared" si="4"/>
        <v>0.2792558852788063</v>
      </c>
    </row>
    <row r="311" spans="8:8" ht="15.0" customHeight="1">
      <c r="A311" s="25">
        <v>42787.0</v>
      </c>
      <c r="B311" s="10" t="s">
        <v>33</v>
      </c>
      <c r="C311" s="5">
        <v>50.99207909992675</v>
      </c>
      <c r="D311">
        <v>26.0</v>
      </c>
      <c r="E311" s="50">
        <f>VLOOKUP(B311,'SKU List'!$A$6:$C$11,3,1)</f>
        <v>45.711</v>
      </c>
      <c r="F311" s="64">
        <f t="shared" si="4"/>
        <v>0.11553190916686902</v>
      </c>
    </row>
    <row r="312" spans="8:8" ht="15.0" customHeight="1">
      <c r="A312" s="25">
        <v>42787.0</v>
      </c>
      <c r="B312" s="10" t="s">
        <v>34</v>
      </c>
      <c r="C312" s="5">
        <v>49.022099913812625</v>
      </c>
      <c r="D312">
        <v>44.0</v>
      </c>
      <c r="E312" s="50">
        <f>VLOOKUP(B312,'SKU List'!$A$6:$C$11,3,1)</f>
        <v>40.632000000000005</v>
      </c>
      <c r="F312" s="64">
        <f t="shared" si="4"/>
        <v>0.20648995653210817</v>
      </c>
    </row>
    <row r="313" spans="8:8" ht="15.0" customHeight="1">
      <c r="A313" s="25">
        <v>42787.0</v>
      </c>
      <c r="B313" s="10">
        <v>8.4325322E7</v>
      </c>
      <c r="C313" s="5">
        <v>41.917953157372274</v>
      </c>
      <c r="D313">
        <v>23.0</v>
      </c>
      <c r="E313" s="50">
        <f>VLOOKUP(B313,'SKU List'!$A$6:$C$11,3,1)</f>
        <v>35.553</v>
      </c>
      <c r="F313" s="64">
        <f t="shared" si="4"/>
        <v>0.17902717512930771</v>
      </c>
    </row>
    <row r="314" spans="8:8" ht="15.0" customHeight="1">
      <c r="A314" s="25">
        <v>42787.0</v>
      </c>
      <c r="B314" s="10" t="s">
        <v>35</v>
      </c>
      <c r="C314" s="5">
        <v>62.6130489133077</v>
      </c>
      <c r="D314">
        <v>42.0</v>
      </c>
      <c r="E314" s="50">
        <f>VLOOKUP(B314,'SKU List'!$A$6:$C$11,3,1)</f>
        <v>5.079000000000001</v>
      </c>
      <c r="F314" s="64">
        <f t="shared" si="4"/>
        <v>11.32783006759356</v>
      </c>
    </row>
    <row r="315" spans="8:8" ht="15.0" customHeight="1">
      <c r="A315" s="25">
        <v>42787.0</v>
      </c>
      <c r="B315" s="10" t="s">
        <v>36</v>
      </c>
      <c r="C315" s="5">
        <v>58.84605844606762</v>
      </c>
      <c r="D315">
        <v>41.0</v>
      </c>
      <c r="E315" s="50">
        <f>VLOOKUP(B315,'SKU List'!$A$6:$C$11,3,1)</f>
        <v>10.158000000000001</v>
      </c>
      <c r="F315" s="64">
        <f t="shared" si="4"/>
        <v>4.793075255568775</v>
      </c>
    </row>
    <row r="316" spans="8:8">
      <c r="A316" s="25">
        <v>42788.0</v>
      </c>
      <c r="B316" s="10" t="s">
        <v>41</v>
      </c>
      <c r="C316" s="5">
        <v>57.28844303810796</v>
      </c>
      <c r="D316">
        <v>37.0</v>
      </c>
      <c r="E316" s="50">
        <f>VLOOKUP(B316,'SKU List'!$A$6:$C$11,3,1)</f>
        <v>50.79</v>
      </c>
      <c r="F316" s="64">
        <f t="shared" si="4"/>
        <v>0.12794729352447248</v>
      </c>
    </row>
    <row r="317" spans="8:8" ht="15.0" customHeight="1">
      <c r="A317" s="25">
        <v>42788.0</v>
      </c>
      <c r="B317" s="10" t="s">
        <v>33</v>
      </c>
      <c r="C317" s="5">
        <v>56.49837302333609</v>
      </c>
      <c r="D317">
        <v>31.0</v>
      </c>
      <c r="E317" s="50">
        <f>VLOOKUP(B317,'SKU List'!$A$6:$C$11,3,1)</f>
        <v>45.711</v>
      </c>
      <c r="F317" s="64">
        <f t="shared" si="4"/>
        <v>0.2359907467203976</v>
      </c>
    </row>
    <row r="318" spans="8:8" ht="15.0" customHeight="1">
      <c r="A318" s="25">
        <v>42788.0</v>
      </c>
      <c r="B318" s="10" t="s">
        <v>34</v>
      </c>
      <c r="C318" s="5">
        <v>48.845256908191686</v>
      </c>
      <c r="D318">
        <v>37.0</v>
      </c>
      <c r="E318" s="50">
        <f>VLOOKUP(B318,'SKU List'!$A$6:$C$11,3,1)</f>
        <v>40.632000000000005</v>
      </c>
      <c r="F318" s="64">
        <f t="shared" si="4"/>
        <v>0.2021376478684702</v>
      </c>
    </row>
    <row r="319" spans="8:8" ht="15.0" customHeight="1">
      <c r="A319" s="25">
        <v>42788.0</v>
      </c>
      <c r="B319" s="10">
        <v>8.4325322E7</v>
      </c>
      <c r="C319" s="5">
        <v>42.433720214165874</v>
      </c>
      <c r="D319">
        <v>21.0</v>
      </c>
      <c r="E319" s="50">
        <f>VLOOKUP(B319,'SKU List'!$A$6:$C$11,3,1)</f>
        <v>35.553</v>
      </c>
      <c r="F319" s="64">
        <f t="shared" si="4"/>
        <v>0.1935341662916175</v>
      </c>
    </row>
    <row r="320" spans="8:8" ht="15.0" customHeight="1">
      <c r="A320" s="25">
        <v>42788.0</v>
      </c>
      <c r="B320" s="10" t="s">
        <v>35</v>
      </c>
      <c r="C320" s="5">
        <v>65.46964653599571</v>
      </c>
      <c r="D320">
        <v>35.0</v>
      </c>
      <c r="E320" s="50">
        <f>VLOOKUP(B320,'SKU List'!$A$6:$C$11,3,1)</f>
        <v>5.079000000000001</v>
      </c>
      <c r="F320" s="64">
        <f t="shared" si="4"/>
        <v>11.890263149438018</v>
      </c>
    </row>
    <row r="321" spans="8:8" ht="15.0" customHeight="1">
      <c r="A321" s="25">
        <v>42788.0</v>
      </c>
      <c r="B321" s="10" t="s">
        <v>36</v>
      </c>
      <c r="C321" s="5">
        <v>59.025488541486126</v>
      </c>
      <c r="D321">
        <v>42.0</v>
      </c>
      <c r="E321" s="50">
        <f>VLOOKUP(B321,'SKU List'!$A$6:$C$11,3,1)</f>
        <v>10.158000000000001</v>
      </c>
      <c r="F321" s="64">
        <f t="shared" si="4"/>
        <v>4.810739175180756</v>
      </c>
    </row>
    <row r="322" spans="8:8">
      <c r="A322" s="25">
        <v>42789.0</v>
      </c>
      <c r="B322" s="10" t="s">
        <v>41</v>
      </c>
      <c r="C322" s="5">
        <v>59.86422845541897</v>
      </c>
      <c r="D322">
        <v>35.0</v>
      </c>
      <c r="E322" s="50">
        <f>VLOOKUP(B322,'SKU List'!$A$6:$C$11,3,1)</f>
        <v>50.79</v>
      </c>
      <c r="F322" s="64">
        <f t="shared" si="4"/>
        <v>0.1786617140267566</v>
      </c>
    </row>
    <row r="323" spans="8:8" ht="15.0" customHeight="1">
      <c r="A323" s="25">
        <v>42789.0</v>
      </c>
      <c r="B323" s="10" t="s">
        <v>33</v>
      </c>
      <c r="C323" s="5">
        <v>58.67170322379154</v>
      </c>
      <c r="D323">
        <v>30.0</v>
      </c>
      <c r="E323" s="50">
        <f>VLOOKUP(B323,'SKU List'!$A$6:$C$11,3,1)</f>
        <v>45.711</v>
      </c>
      <c r="F323" s="64">
        <f t="shared" si="4"/>
        <v>0.28353576215334475</v>
      </c>
    </row>
    <row r="324" spans="8:8" ht="15.0" customHeight="1">
      <c r="A324" s="25">
        <v>42789.0</v>
      </c>
      <c r="B324" s="10" t="s">
        <v>34</v>
      </c>
      <c r="C324" s="5">
        <v>46.469231159872436</v>
      </c>
      <c r="D324">
        <v>43.0</v>
      </c>
      <c r="E324" s="50">
        <f>VLOOKUP(B324,'SKU List'!$A$6:$C$11,3,1)</f>
        <v>40.632000000000005</v>
      </c>
      <c r="F324" s="64">
        <f t="shared" si="4"/>
        <v>0.1436609362047753</v>
      </c>
    </row>
    <row r="325" spans="8:8" ht="15.0" customHeight="1">
      <c r="A325" s="25">
        <v>42789.0</v>
      </c>
      <c r="B325" s="10">
        <v>8.4325322E7</v>
      </c>
      <c r="C325" s="5">
        <v>40.82567756116267</v>
      </c>
      <c r="D325">
        <v>23.0</v>
      </c>
      <c r="E325" s="50">
        <f>VLOOKUP(B325,'SKU List'!$A$6:$C$11,3,1)</f>
        <v>35.553</v>
      </c>
      <c r="F325" s="64">
        <f t="shared" si="5" ref="F325:F388">(C325-E325)/E325</f>
        <v>0.14830471580914897</v>
      </c>
    </row>
    <row r="326" spans="8:8" ht="15.0" customHeight="1">
      <c r="A326" s="25">
        <v>42789.0</v>
      </c>
      <c r="B326" s="10" t="s">
        <v>35</v>
      </c>
      <c r="C326" s="5">
        <v>63.0930453660554</v>
      </c>
      <c r="D326">
        <v>36.0</v>
      </c>
      <c r="E326" s="50">
        <f>VLOOKUP(B326,'SKU List'!$A$6:$C$11,3,1)</f>
        <v>5.079000000000001</v>
      </c>
      <c r="F326" s="64">
        <f t="shared" si="5"/>
        <v>11.422336161853789</v>
      </c>
    </row>
    <row r="327" spans="8:8" ht="15.0" customHeight="1">
      <c r="A327" s="25">
        <v>42789.0</v>
      </c>
      <c r="B327" s="10" t="s">
        <v>36</v>
      </c>
      <c r="C327" s="5">
        <v>63.727500572459256</v>
      </c>
      <c r="D327">
        <v>36.0</v>
      </c>
      <c r="E327" s="50">
        <f>VLOOKUP(B327,'SKU List'!$A$6:$C$11,3,1)</f>
        <v>10.158000000000001</v>
      </c>
      <c r="F327" s="64">
        <f t="shared" si="5"/>
        <v>5.273626754524439</v>
      </c>
    </row>
    <row r="328" spans="8:8">
      <c r="A328" s="25">
        <v>42790.0</v>
      </c>
      <c r="B328" s="10" t="s">
        <v>41</v>
      </c>
      <c r="C328" s="5">
        <v>64.18490527755188</v>
      </c>
      <c r="D328">
        <v>39.0</v>
      </c>
      <c r="E328" s="50">
        <f>VLOOKUP(B328,'SKU List'!$A$6:$C$11,3,1)</f>
        <v>50.79</v>
      </c>
      <c r="F328" s="64">
        <f t="shared" si="5"/>
        <v>0.2637311533284481</v>
      </c>
    </row>
    <row r="329" spans="8:8" ht="15.0" customHeight="1">
      <c r="A329" s="25">
        <v>42790.0</v>
      </c>
      <c r="B329" s="10" t="s">
        <v>33</v>
      </c>
      <c r="C329" s="5">
        <v>52.445733334208555</v>
      </c>
      <c r="D329">
        <v>25.0</v>
      </c>
      <c r="E329" s="50">
        <f>VLOOKUP(B329,'SKU List'!$A$6:$C$11,3,1)</f>
        <v>45.711</v>
      </c>
      <c r="F329" s="64">
        <f t="shared" si="5"/>
        <v>0.14733288123665106</v>
      </c>
    </row>
    <row r="330" spans="8:8" ht="15.0" customHeight="1">
      <c r="A330" s="25">
        <v>42790.0</v>
      </c>
      <c r="B330" s="10" t="s">
        <v>34</v>
      </c>
      <c r="C330" s="5">
        <v>48.03092966524998</v>
      </c>
      <c r="D330">
        <v>43.0</v>
      </c>
      <c r="E330" s="50">
        <f>VLOOKUP(B330,'SKU List'!$A$6:$C$11,3,1)</f>
        <v>40.632000000000005</v>
      </c>
      <c r="F330" s="64">
        <f t="shared" si="5"/>
        <v>0.18209612288959373</v>
      </c>
    </row>
    <row r="331" spans="8:8" ht="15.0" customHeight="1">
      <c r="A331" s="25">
        <v>42790.0</v>
      </c>
      <c r="B331" s="10">
        <v>8.4325322E7</v>
      </c>
      <c r="C331" s="5">
        <v>42.86090232545216</v>
      </c>
      <c r="D331">
        <v>21.0</v>
      </c>
      <c r="E331" s="50">
        <f>VLOOKUP(B331,'SKU List'!$A$6:$C$11,3,1)</f>
        <v>35.553</v>
      </c>
      <c r="F331" s="64">
        <f t="shared" si="5"/>
        <v>0.20554952677557906</v>
      </c>
    </row>
    <row r="332" spans="8:8" ht="15.0" customHeight="1">
      <c r="A332" s="25">
        <v>42790.0</v>
      </c>
      <c r="B332" s="10" t="s">
        <v>35</v>
      </c>
      <c r="C332" s="5">
        <v>62.98498868540651</v>
      </c>
      <c r="D332">
        <v>40.0</v>
      </c>
      <c r="E332" s="50">
        <f>VLOOKUP(B332,'SKU List'!$A$6:$C$11,3,1)</f>
        <v>5.079000000000001</v>
      </c>
      <c r="F332" s="64">
        <f t="shared" si="5"/>
        <v>11.40106097369689</v>
      </c>
    </row>
    <row r="333" spans="8:8" ht="15.0" customHeight="1">
      <c r="A333" s="25">
        <v>42790.0</v>
      </c>
      <c r="B333" s="10" t="s">
        <v>36</v>
      </c>
      <c r="C333" s="5">
        <v>64.7777362148338</v>
      </c>
      <c r="D333">
        <v>35.0</v>
      </c>
      <c r="E333" s="50">
        <f>VLOOKUP(B333,'SKU List'!$A$6:$C$11,3,1)</f>
        <v>10.158000000000001</v>
      </c>
      <c r="F333" s="64">
        <f t="shared" si="5"/>
        <v>5.377016756727091</v>
      </c>
    </row>
    <row r="334" spans="8:8">
      <c r="A334" s="25">
        <v>42791.0</v>
      </c>
      <c r="B334" s="10" t="s">
        <v>41</v>
      </c>
      <c r="C334" s="5">
        <v>62.05949326944454</v>
      </c>
      <c r="D334">
        <v>33.0</v>
      </c>
      <c r="E334" s="50">
        <f>VLOOKUP(B334,'SKU List'!$A$6:$C$11,3,1)</f>
        <v>50.79</v>
      </c>
      <c r="F334" s="64">
        <f t="shared" si="5"/>
        <v>0.22188409666163691</v>
      </c>
    </row>
    <row r="335" spans="8:8" ht="15.0" customHeight="1">
      <c r="A335" s="25">
        <v>42791.0</v>
      </c>
      <c r="B335" s="10" t="s">
        <v>33</v>
      </c>
      <c r="C335" s="5">
        <v>50.95662758661229</v>
      </c>
      <c r="D335">
        <v>32.0</v>
      </c>
      <c r="E335" s="50">
        <f>VLOOKUP(B335,'SKU List'!$A$6:$C$11,3,1)</f>
        <v>45.711</v>
      </c>
      <c r="F335" s="64">
        <f t="shared" si="5"/>
        <v>0.11475635156991301</v>
      </c>
    </row>
    <row r="336" spans="8:8" ht="15.0" customHeight="1">
      <c r="A336" s="25">
        <v>42791.0</v>
      </c>
      <c r="B336" s="10" t="s">
        <v>34</v>
      </c>
      <c r="C336" s="5">
        <v>47.054491535396174</v>
      </c>
      <c r="D336">
        <v>43.0</v>
      </c>
      <c r="E336" s="50">
        <f>VLOOKUP(B336,'SKU List'!$A$6:$C$11,3,1)</f>
        <v>40.632000000000005</v>
      </c>
      <c r="F336" s="64">
        <f t="shared" si="5"/>
        <v>0.15806486354095708</v>
      </c>
    </row>
    <row r="337" spans="8:8" ht="15.0" customHeight="1">
      <c r="A337" s="25">
        <v>42791.0</v>
      </c>
      <c r="B337" s="10">
        <v>8.4325322E7</v>
      </c>
      <c r="C337" s="5">
        <v>45.309516905896366</v>
      </c>
      <c r="D337">
        <v>24.0</v>
      </c>
      <c r="E337" s="50">
        <f>VLOOKUP(B337,'SKU List'!$A$6:$C$11,3,1)</f>
        <v>35.553</v>
      </c>
      <c r="F337" s="64">
        <f t="shared" si="5"/>
        <v>0.2744217620424822</v>
      </c>
    </row>
    <row r="338" spans="8:8" ht="15.0" customHeight="1">
      <c r="A338" s="25">
        <v>42791.0</v>
      </c>
      <c r="B338" s="10" t="s">
        <v>35</v>
      </c>
      <c r="C338" s="5">
        <v>61.44473269078008</v>
      </c>
      <c r="D338">
        <v>41.0</v>
      </c>
      <c r="E338" s="50">
        <f>VLOOKUP(B338,'SKU List'!$A$6:$C$11,3,1)</f>
        <v>5.079000000000001</v>
      </c>
      <c r="F338" s="64">
        <f t="shared" si="5"/>
        <v>11.09780127796418</v>
      </c>
    </row>
    <row r="339" spans="8:8" ht="15.0" customHeight="1">
      <c r="A339" s="25">
        <v>42791.0</v>
      </c>
      <c r="B339" s="10" t="s">
        <v>36</v>
      </c>
      <c r="C339" s="5">
        <v>61.3500556897436</v>
      </c>
      <c r="D339">
        <v>40.0</v>
      </c>
      <c r="E339" s="50">
        <f>VLOOKUP(B339,'SKU List'!$A$6:$C$11,3,1)</f>
        <v>10.158000000000001</v>
      </c>
      <c r="F339" s="64">
        <f t="shared" si="5"/>
        <v>5.039580201786138</v>
      </c>
    </row>
    <row r="340" spans="8:8">
      <c r="A340" s="25">
        <v>42792.0</v>
      </c>
      <c r="B340" s="10" t="s">
        <v>41</v>
      </c>
      <c r="C340" s="5">
        <v>58.61866700129393</v>
      </c>
      <c r="D340">
        <v>41.0</v>
      </c>
      <c r="E340" s="50">
        <f>VLOOKUP(B340,'SKU List'!$A$6:$C$11,3,1)</f>
        <v>50.79</v>
      </c>
      <c r="F340" s="64">
        <f t="shared" si="5"/>
        <v>0.1541379602538675</v>
      </c>
    </row>
    <row r="341" spans="8:8" ht="15.0" customHeight="1">
      <c r="A341" s="25">
        <v>42792.0</v>
      </c>
      <c r="B341" s="10" t="s">
        <v>33</v>
      </c>
      <c r="C341" s="5">
        <v>51.30180030715062</v>
      </c>
      <c r="D341">
        <v>31.0</v>
      </c>
      <c r="E341" s="50">
        <f>VLOOKUP(B341,'SKU List'!$A$6:$C$11,3,1)</f>
        <v>45.711</v>
      </c>
      <c r="F341" s="64">
        <f t="shared" si="5"/>
        <v>0.12230754757390175</v>
      </c>
    </row>
    <row r="342" spans="8:8" ht="15.0" customHeight="1">
      <c r="A342" s="25">
        <v>42792.0</v>
      </c>
      <c r="B342" s="10" t="s">
        <v>34</v>
      </c>
      <c r="C342" s="5">
        <v>44.981633086250696</v>
      </c>
      <c r="D342">
        <v>38.0</v>
      </c>
      <c r="E342" s="50">
        <f>VLOOKUP(B342,'SKU List'!$A$6:$C$11,3,1)</f>
        <v>40.632000000000005</v>
      </c>
      <c r="F342" s="64">
        <f t="shared" si="5"/>
        <v>0.10704944591087542</v>
      </c>
    </row>
    <row r="343" spans="8:8" ht="15.0" customHeight="1">
      <c r="A343" s="25">
        <v>42792.0</v>
      </c>
      <c r="B343" s="10">
        <v>8.4325322E7</v>
      </c>
      <c r="C343" s="5">
        <v>41.74100911967815</v>
      </c>
      <c r="D343">
        <v>23.0</v>
      </c>
      <c r="E343" s="50">
        <f>VLOOKUP(B343,'SKU List'!$A$6:$C$11,3,1)</f>
        <v>35.553</v>
      </c>
      <c r="F343" s="64">
        <f t="shared" si="5"/>
        <v>0.17405026635384213</v>
      </c>
    </row>
    <row r="344" spans="8:8" ht="15.0" customHeight="1">
      <c r="A344" s="25">
        <v>42792.0</v>
      </c>
      <c r="B344" s="10" t="s">
        <v>35</v>
      </c>
      <c r="C344" s="5">
        <v>60.64916330286338</v>
      </c>
      <c r="D344">
        <v>34.0</v>
      </c>
      <c r="E344" s="50">
        <f>VLOOKUP(B344,'SKU List'!$A$6:$C$11,3,1)</f>
        <v>5.079000000000001</v>
      </c>
      <c r="F344" s="64">
        <f t="shared" si="5"/>
        <v>10.941162296291273</v>
      </c>
    </row>
    <row r="345" spans="8:8" ht="15.0" customHeight="1">
      <c r="A345" s="25">
        <v>42792.0</v>
      </c>
      <c r="B345" s="10" t="s">
        <v>36</v>
      </c>
      <c r="C345" s="5">
        <v>61.354165344883334</v>
      </c>
      <c r="D345">
        <v>44.0</v>
      </c>
      <c r="E345" s="50">
        <f>VLOOKUP(B345,'SKU List'!$A$6:$C$11,3,1)</f>
        <v>10.158000000000001</v>
      </c>
      <c r="F345" s="64">
        <f t="shared" si="5"/>
        <v>5.039984775042659</v>
      </c>
    </row>
    <row r="346" spans="8:8">
      <c r="A346" s="25">
        <v>42793.0</v>
      </c>
      <c r="B346" s="10" t="s">
        <v>41</v>
      </c>
      <c r="C346" s="5">
        <v>60.69047444833366</v>
      </c>
      <c r="D346">
        <v>43.0</v>
      </c>
      <c r="E346" s="50">
        <f>VLOOKUP(B346,'SKU List'!$A$6:$C$11,3,1)</f>
        <v>50.79</v>
      </c>
      <c r="F346" s="64">
        <f t="shared" si="5"/>
        <v>0.19492960126665998</v>
      </c>
    </row>
    <row r="347" spans="8:8" ht="15.0" customHeight="1">
      <c r="A347" s="25">
        <v>42793.0</v>
      </c>
      <c r="B347" s="10" t="s">
        <v>33</v>
      </c>
      <c r="C347" s="5">
        <v>54.38322495854926</v>
      </c>
      <c r="D347">
        <v>27.0</v>
      </c>
      <c r="E347" s="50">
        <f>VLOOKUP(B347,'SKU List'!$A$6:$C$11,3,1)</f>
        <v>45.711</v>
      </c>
      <c r="F347" s="64">
        <f t="shared" si="5"/>
        <v>0.1897185569895488</v>
      </c>
    </row>
    <row r="348" spans="8:8" ht="15.0" customHeight="1">
      <c r="A348" s="25">
        <v>42793.0</v>
      </c>
      <c r="B348" s="10" t="s">
        <v>34</v>
      </c>
      <c r="C348" s="5">
        <v>45.75521037948929</v>
      </c>
      <c r="D348">
        <v>40.0</v>
      </c>
      <c r="E348" s="50">
        <f>VLOOKUP(B348,'SKU List'!$A$6:$C$11,3,1)</f>
        <v>40.632000000000005</v>
      </c>
      <c r="F348" s="64">
        <f t="shared" si="5"/>
        <v>0.12608806801263256</v>
      </c>
    </row>
    <row r="349" spans="8:8" ht="15.0" customHeight="1">
      <c r="A349" s="25">
        <v>42793.0</v>
      </c>
      <c r="B349" s="10">
        <v>8.4325322E7</v>
      </c>
      <c r="C349" s="5">
        <v>40.489882565271515</v>
      </c>
      <c r="D349">
        <v>23.0</v>
      </c>
      <c r="E349" s="50">
        <f>VLOOKUP(B349,'SKU List'!$A$6:$C$11,3,1)</f>
        <v>35.553</v>
      </c>
      <c r="F349" s="64">
        <f t="shared" si="5"/>
        <v>0.13885980269658024</v>
      </c>
    </row>
    <row r="350" spans="8:8" ht="15.0" customHeight="1">
      <c r="A350" s="25">
        <v>42793.0</v>
      </c>
      <c r="B350" s="10" t="s">
        <v>35</v>
      </c>
      <c r="C350" s="5">
        <v>62.16787028200794</v>
      </c>
      <c r="D350">
        <v>34.0</v>
      </c>
      <c r="E350" s="50">
        <f>VLOOKUP(B350,'SKU List'!$A$6:$C$11,3,1)</f>
        <v>5.079000000000001</v>
      </c>
      <c r="F350" s="64">
        <f t="shared" si="5"/>
        <v>11.240179224652083</v>
      </c>
    </row>
    <row r="351" spans="8:8" ht="15.0" customHeight="1">
      <c r="A351" s="25">
        <v>42793.0</v>
      </c>
      <c r="B351" s="10" t="s">
        <v>36</v>
      </c>
      <c r="C351" s="5">
        <v>63.118181181180226</v>
      </c>
      <c r="D351">
        <v>39.0</v>
      </c>
      <c r="E351" s="50">
        <f>VLOOKUP(B351,'SKU List'!$A$6:$C$11,3,1)</f>
        <v>10.158000000000001</v>
      </c>
      <c r="F351" s="64">
        <f t="shared" si="5"/>
        <v>5.213642565581829</v>
      </c>
    </row>
    <row r="352" spans="8:8">
      <c r="A352" s="25">
        <v>42794.0</v>
      </c>
      <c r="B352" s="10" t="s">
        <v>41</v>
      </c>
      <c r="C352" s="5">
        <v>56.29602754117098</v>
      </c>
      <c r="D352">
        <v>37.0</v>
      </c>
      <c r="E352" s="50">
        <f>VLOOKUP(B352,'SKU List'!$A$6:$C$11,3,1)</f>
        <v>50.79</v>
      </c>
      <c r="F352" s="64">
        <f t="shared" si="5"/>
        <v>0.10840770902088954</v>
      </c>
    </row>
    <row r="353" spans="8:8" ht="15.0" customHeight="1">
      <c r="A353" s="25">
        <v>42794.0</v>
      </c>
      <c r="B353" s="10" t="s">
        <v>33</v>
      </c>
      <c r="C353" s="5">
        <v>56.98759877843968</v>
      </c>
      <c r="D353">
        <v>33.0</v>
      </c>
      <c r="E353" s="50">
        <f>VLOOKUP(B353,'SKU List'!$A$6:$C$11,3,1)</f>
        <v>45.711</v>
      </c>
      <c r="F353" s="64">
        <f t="shared" si="5"/>
        <v>0.24669332936141594</v>
      </c>
    </row>
    <row r="354" spans="8:8" ht="15.0" customHeight="1">
      <c r="A354" s="25">
        <v>42794.0</v>
      </c>
      <c r="B354" s="10" t="s">
        <v>34</v>
      </c>
      <c r="C354" s="5">
        <v>45.62309050585141</v>
      </c>
      <c r="D354">
        <v>35.0</v>
      </c>
      <c r="E354" s="50">
        <f>VLOOKUP(B354,'SKU List'!$A$6:$C$11,3,1)</f>
        <v>40.632000000000005</v>
      </c>
      <c r="F354" s="64">
        <f t="shared" si="5"/>
        <v>0.12283644678704968</v>
      </c>
    </row>
    <row r="355" spans="8:8" ht="15.0" customHeight="1">
      <c r="A355" s="25">
        <v>42794.0</v>
      </c>
      <c r="B355" s="10">
        <v>8.4325322E7</v>
      </c>
      <c r="C355" s="5">
        <v>43.14064817682177</v>
      </c>
      <c r="D355">
        <v>22.0</v>
      </c>
      <c r="E355" s="50">
        <f>VLOOKUP(B355,'SKU List'!$A$6:$C$11,3,1)</f>
        <v>35.553</v>
      </c>
      <c r="F355" s="64">
        <f t="shared" si="5"/>
        <v>0.21341794438786527</v>
      </c>
    </row>
    <row r="356" spans="8:8" ht="15.0" customHeight="1">
      <c r="A356" s="25">
        <v>42794.0</v>
      </c>
      <c r="B356" s="10" t="s">
        <v>35</v>
      </c>
      <c r="C356" s="5">
        <v>56.62495428279832</v>
      </c>
      <c r="D356">
        <v>36.0</v>
      </c>
      <c r="E356" s="50">
        <f>VLOOKUP(B356,'SKU List'!$A$6:$C$11,3,1)</f>
        <v>5.079000000000001</v>
      </c>
      <c r="F356" s="64">
        <f t="shared" si="5"/>
        <v>10.14883919724322</v>
      </c>
    </row>
    <row r="357" spans="8:8" ht="15.0" customHeight="1">
      <c r="A357" s="25">
        <v>42794.0</v>
      </c>
      <c r="B357" s="10" t="s">
        <v>36</v>
      </c>
      <c r="C357" s="5">
        <v>60.67732214201424</v>
      </c>
      <c r="D357">
        <v>37.0</v>
      </c>
      <c r="E357" s="50">
        <f>VLOOKUP(B357,'SKU List'!$A$6:$C$11,3,1)</f>
        <v>10.158000000000001</v>
      </c>
      <c r="F357" s="64">
        <f t="shared" si="5"/>
        <v>4.973353233118156</v>
      </c>
    </row>
    <row r="358" spans="8:8">
      <c r="A358" s="25">
        <v>42795.0</v>
      </c>
      <c r="B358" s="10" t="s">
        <v>41</v>
      </c>
      <c r="C358" s="5">
        <v>56.485215437030284</v>
      </c>
      <c r="D358">
        <v>41.0</v>
      </c>
      <c r="E358" s="50">
        <f>VLOOKUP(B358,'SKU List'!$A$6:$C$11,3,1)</f>
        <v>50.79</v>
      </c>
      <c r="F358" s="64">
        <f t="shared" si="5"/>
        <v>0.11213261344812532</v>
      </c>
    </row>
    <row r="359" spans="8:8" ht="15.0" customHeight="1">
      <c r="A359" s="25">
        <v>42795.0</v>
      </c>
      <c r="B359" s="10" t="s">
        <v>33</v>
      </c>
      <c r="C359" s="5">
        <v>59.135370885528225</v>
      </c>
      <c r="D359">
        <v>28.0</v>
      </c>
      <c r="E359" s="50">
        <f>VLOOKUP(B359,'SKU List'!$A$6:$C$11,3,1)</f>
        <v>45.711</v>
      </c>
      <c r="F359" s="64">
        <f t="shared" si="5"/>
        <v>0.293679221314962</v>
      </c>
    </row>
    <row r="360" spans="8:8" ht="15.0" customHeight="1">
      <c r="A360" s="25">
        <v>42795.0</v>
      </c>
      <c r="B360" s="10" t="s">
        <v>34</v>
      </c>
      <c r="C360" s="5">
        <v>45.73947289391048</v>
      </c>
      <c r="D360">
        <v>46.0</v>
      </c>
      <c r="E360" s="50">
        <f>VLOOKUP(B360,'SKU List'!$A$6:$C$11,3,1)</f>
        <v>40.632000000000005</v>
      </c>
      <c r="F360" s="64">
        <f t="shared" si="5"/>
        <v>0.12570075049001958</v>
      </c>
    </row>
    <row r="361" spans="8:8" ht="15.0" customHeight="1">
      <c r="A361" s="25">
        <v>42795.0</v>
      </c>
      <c r="B361" s="10">
        <v>8.4325322E7</v>
      </c>
      <c r="C361" s="5">
        <v>39.755014650100065</v>
      </c>
      <c r="D361">
        <v>19.0</v>
      </c>
      <c r="E361" s="50">
        <f>VLOOKUP(B361,'SKU List'!$A$6:$C$11,3,1)</f>
        <v>35.553</v>
      </c>
      <c r="F361" s="64">
        <f t="shared" si="5"/>
        <v>0.11819015695159532</v>
      </c>
    </row>
    <row r="362" spans="8:8" ht="15.0" customHeight="1">
      <c r="A362" s="25">
        <v>42795.0</v>
      </c>
      <c r="B362" s="10" t="s">
        <v>35</v>
      </c>
      <c r="C362" s="5">
        <v>57.1340841555061</v>
      </c>
      <c r="D362">
        <v>44.0</v>
      </c>
      <c r="E362" s="50">
        <f>VLOOKUP(B362,'SKU List'!$A$6:$C$11,3,1)</f>
        <v>5.079000000000001</v>
      </c>
      <c r="F362" s="64">
        <f t="shared" si="5"/>
        <v>10.249081345836995</v>
      </c>
    </row>
    <row r="363" spans="8:8" ht="15.0" customHeight="1">
      <c r="A363" s="25">
        <v>42795.0</v>
      </c>
      <c r="B363" s="10" t="s">
        <v>36</v>
      </c>
      <c r="C363" s="5">
        <v>61.02972120524966</v>
      </c>
      <c r="D363">
        <v>41.0</v>
      </c>
      <c r="E363" s="50">
        <f>VLOOKUP(B363,'SKU List'!$A$6:$C$11,3,1)</f>
        <v>10.158000000000001</v>
      </c>
      <c r="F363" s="64">
        <f t="shared" si="5"/>
        <v>5.008045009376811</v>
      </c>
    </row>
    <row r="364" spans="8:8">
      <c r="A364" s="25">
        <v>42796.0</v>
      </c>
      <c r="B364" s="10" t="s">
        <v>41</v>
      </c>
      <c r="C364" s="5">
        <v>65.13853206787957</v>
      </c>
      <c r="D364">
        <v>38.0</v>
      </c>
      <c r="E364" s="50">
        <f>VLOOKUP(B364,'SKU List'!$A$6:$C$11,3,1)</f>
        <v>50.79</v>
      </c>
      <c r="F364" s="64">
        <f t="shared" si="5"/>
        <v>0.2825070302791803</v>
      </c>
    </row>
    <row r="365" spans="8:8" ht="15.0" customHeight="1">
      <c r="A365" s="25">
        <v>42796.0</v>
      </c>
      <c r="B365" s="10" t="s">
        <v>33</v>
      </c>
      <c r="C365" s="5">
        <v>58.83614792706576</v>
      </c>
      <c r="D365">
        <v>29.0</v>
      </c>
      <c r="E365" s="50">
        <f>VLOOKUP(B365,'SKU List'!$A$6:$C$11,3,1)</f>
        <v>45.711</v>
      </c>
      <c r="F365" s="64">
        <f t="shared" si="5"/>
        <v>0.28713324860680717</v>
      </c>
    </row>
    <row r="366" spans="8:8" ht="15.0" customHeight="1">
      <c r="A366" s="25">
        <v>42796.0</v>
      </c>
      <c r="B366" s="10" t="s">
        <v>34</v>
      </c>
      <c r="C366" s="5">
        <v>47.203112496250895</v>
      </c>
      <c r="D366">
        <v>47.0</v>
      </c>
      <c r="E366" s="50">
        <f>VLOOKUP(B366,'SKU List'!$A$6:$C$11,3,1)</f>
        <v>40.632000000000005</v>
      </c>
      <c r="F366" s="64">
        <f t="shared" si="5"/>
        <v>0.16172259539896855</v>
      </c>
    </row>
    <row r="367" spans="8:8" ht="15.0" customHeight="1">
      <c r="A367" s="25">
        <v>42796.0</v>
      </c>
      <c r="B367" s="10">
        <v>8.4325322E7</v>
      </c>
      <c r="C367" s="5">
        <v>40.28673798233308</v>
      </c>
      <c r="D367">
        <v>20.0</v>
      </c>
      <c r="E367" s="50">
        <f>VLOOKUP(B367,'SKU List'!$A$6:$C$11,3,1)</f>
        <v>35.553</v>
      </c>
      <c r="F367" s="64">
        <f t="shared" si="5"/>
        <v>0.13314595061831863</v>
      </c>
    </row>
    <row r="368" spans="8:8" ht="15.0" customHeight="1">
      <c r="A368" s="25">
        <v>42796.0</v>
      </c>
      <c r="B368" s="10" t="s">
        <v>35</v>
      </c>
      <c r="C368" s="5">
        <v>58.01014836635235</v>
      </c>
      <c r="D368">
        <v>43.0</v>
      </c>
      <c r="E368" s="50">
        <f>VLOOKUP(B368,'SKU List'!$A$6:$C$11,3,1)</f>
        <v>5.079000000000001</v>
      </c>
      <c r="F368" s="64">
        <f t="shared" si="5"/>
        <v>10.421568884889219</v>
      </c>
    </row>
    <row r="369" spans="8:8" ht="15.0" customHeight="1">
      <c r="A369" s="25">
        <v>42796.0</v>
      </c>
      <c r="B369" s="10" t="s">
        <v>36</v>
      </c>
      <c r="C369" s="5">
        <v>62.443546352321725</v>
      </c>
      <c r="D369">
        <v>43.0</v>
      </c>
      <c r="E369" s="50">
        <f>VLOOKUP(B369,'SKU List'!$A$6:$C$11,3,1)</f>
        <v>10.158000000000001</v>
      </c>
      <c r="F369" s="64">
        <f t="shared" si="5"/>
        <v>5.147228426099795</v>
      </c>
    </row>
    <row r="370" spans="8:8">
      <c r="A370" s="25">
        <v>42797.0</v>
      </c>
      <c r="B370" s="10" t="s">
        <v>41</v>
      </c>
      <c r="C370" s="5">
        <v>60.17466473069357</v>
      </c>
      <c r="D370">
        <v>41.0</v>
      </c>
      <c r="E370" s="50">
        <f>VLOOKUP(B370,'SKU List'!$A$6:$C$11,3,1)</f>
        <v>50.79</v>
      </c>
      <c r="F370" s="64">
        <f t="shared" si="5"/>
        <v>0.1847738675072568</v>
      </c>
    </row>
    <row r="371" spans="8:8" ht="15.0" customHeight="1">
      <c r="A371" s="25">
        <v>42797.0</v>
      </c>
      <c r="B371" s="10" t="s">
        <v>33</v>
      </c>
      <c r="C371" s="5">
        <v>53.602180735743296</v>
      </c>
      <c r="D371">
        <v>32.0</v>
      </c>
      <c r="E371" s="50">
        <f>VLOOKUP(B371,'SKU List'!$A$6:$C$11,3,1)</f>
        <v>45.711</v>
      </c>
      <c r="F371" s="64">
        <f t="shared" si="5"/>
        <v>0.17263198651841566</v>
      </c>
    </row>
    <row r="372" spans="8:8" ht="15.0" customHeight="1">
      <c r="A372" s="25">
        <v>42797.0</v>
      </c>
      <c r="B372" s="10" t="s">
        <v>34</v>
      </c>
      <c r="C372" s="5">
        <v>46.51605499242182</v>
      </c>
      <c r="D372">
        <v>47.0</v>
      </c>
      <c r="E372" s="50">
        <f>VLOOKUP(B372,'SKU List'!$A$6:$C$11,3,1)</f>
        <v>40.632000000000005</v>
      </c>
      <c r="F372" s="64">
        <f t="shared" si="5"/>
        <v>0.14481332428681373</v>
      </c>
    </row>
    <row r="373" spans="8:8" ht="15.0" customHeight="1">
      <c r="A373" s="25">
        <v>42797.0</v>
      </c>
      <c r="B373" s="10">
        <v>8.4325322E7</v>
      </c>
      <c r="C373" s="5">
        <v>45.014412953400694</v>
      </c>
      <c r="D373">
        <v>20.0</v>
      </c>
      <c r="E373" s="50">
        <f>VLOOKUP(B373,'SKU List'!$A$6:$C$11,3,1)</f>
        <v>35.553</v>
      </c>
      <c r="F373" s="64">
        <f t="shared" si="5"/>
        <v>0.2661213667876325</v>
      </c>
    </row>
    <row r="374" spans="8:8" ht="15.0" customHeight="1">
      <c r="A374" s="25">
        <v>42797.0</v>
      </c>
      <c r="B374" s="10" t="s">
        <v>35</v>
      </c>
      <c r="C374" s="5">
        <v>65.46431570746454</v>
      </c>
      <c r="D374">
        <v>36.0</v>
      </c>
      <c r="E374" s="50">
        <f>VLOOKUP(B374,'SKU List'!$A$6:$C$11,3,1)</f>
        <v>5.079000000000001</v>
      </c>
      <c r="F374" s="64">
        <f t="shared" si="5"/>
        <v>11.889213567132217</v>
      </c>
    </row>
    <row r="375" spans="8:8" ht="15.0" customHeight="1">
      <c r="A375" s="25">
        <v>42797.0</v>
      </c>
      <c r="B375" s="10" t="s">
        <v>36</v>
      </c>
      <c r="C375" s="5">
        <v>59.773081843042114</v>
      </c>
      <c r="D375">
        <v>33.0</v>
      </c>
      <c r="E375" s="50">
        <f>VLOOKUP(B375,'SKU List'!$A$6:$C$11,3,1)</f>
        <v>10.158000000000001</v>
      </c>
      <c r="F375" s="64">
        <f t="shared" si="5"/>
        <v>4.884335680551497</v>
      </c>
    </row>
    <row r="376" spans="8:8">
      <c r="A376" s="25">
        <v>42798.0</v>
      </c>
      <c r="B376" s="10" t="s">
        <v>41</v>
      </c>
      <c r="C376" s="5">
        <v>58.788018567940206</v>
      </c>
      <c r="D376">
        <v>41.0</v>
      </c>
      <c r="E376" s="50">
        <f>VLOOKUP(B376,'SKU List'!$A$6:$C$11,3,1)</f>
        <v>50.79</v>
      </c>
      <c r="F376" s="64">
        <f t="shared" si="5"/>
        <v>0.15747230887852348</v>
      </c>
    </row>
    <row r="377" spans="8:8" ht="15.0" customHeight="1">
      <c r="A377" s="25">
        <v>42798.0</v>
      </c>
      <c r="B377" s="10" t="s">
        <v>33</v>
      </c>
      <c r="C377" s="5">
        <v>51.910438981258125</v>
      </c>
      <c r="D377">
        <v>26.0</v>
      </c>
      <c r="E377" s="50">
        <f>VLOOKUP(B377,'SKU List'!$A$6:$C$11,3,1)</f>
        <v>45.711</v>
      </c>
      <c r="F377" s="64">
        <f t="shared" si="5"/>
        <v>0.13562247558045384</v>
      </c>
    </row>
    <row r="378" spans="8:8" ht="15.0" customHeight="1">
      <c r="A378" s="25">
        <v>42798.0</v>
      </c>
      <c r="B378" s="10" t="s">
        <v>34</v>
      </c>
      <c r="C378" s="5">
        <v>50.51714459383249</v>
      </c>
      <c r="D378">
        <v>46.0</v>
      </c>
      <c r="E378" s="50">
        <f>VLOOKUP(B378,'SKU List'!$A$6:$C$11,3,1)</f>
        <v>40.632000000000005</v>
      </c>
      <c r="F378" s="64">
        <f t="shared" si="5"/>
        <v>0.24328471632783236</v>
      </c>
    </row>
    <row r="379" spans="8:8" ht="15.0" customHeight="1">
      <c r="A379" s="25">
        <v>42798.0</v>
      </c>
      <c r="B379" s="10">
        <v>8.4325322E7</v>
      </c>
      <c r="C379" s="5">
        <v>41.78862447368956</v>
      </c>
      <c r="D379">
        <v>20.0</v>
      </c>
      <c r="E379" s="50">
        <f>VLOOKUP(B379,'SKU List'!$A$6:$C$11,3,1)</f>
        <v>35.553</v>
      </c>
      <c r="F379" s="64">
        <f t="shared" si="5"/>
        <v>0.175389544446026</v>
      </c>
    </row>
    <row r="380" spans="8:8" ht="15.0" customHeight="1">
      <c r="A380" s="25">
        <v>42798.0</v>
      </c>
      <c r="B380" s="10" t="s">
        <v>35</v>
      </c>
      <c r="C380" s="5">
        <v>56.70691151408411</v>
      </c>
      <c r="D380">
        <v>35.0</v>
      </c>
      <c r="E380" s="50">
        <f>VLOOKUP(B380,'SKU List'!$A$6:$C$11,3,1)</f>
        <v>5.079000000000001</v>
      </c>
      <c r="F380" s="64">
        <f t="shared" si="5"/>
        <v>10.164975686962809</v>
      </c>
    </row>
    <row r="381" spans="8:8" ht="15.0" customHeight="1">
      <c r="A381" s="25">
        <v>42798.0</v>
      </c>
      <c r="B381" s="10" t="s">
        <v>36</v>
      </c>
      <c r="C381" s="5">
        <v>62.51469255114663</v>
      </c>
      <c r="D381">
        <v>34.0</v>
      </c>
      <c r="E381" s="50">
        <f>VLOOKUP(B381,'SKU List'!$A$6:$C$11,3,1)</f>
        <v>10.158000000000001</v>
      </c>
      <c r="F381" s="64">
        <f t="shared" si="5"/>
        <v>5.154232383456057</v>
      </c>
    </row>
    <row r="382" spans="8:8">
      <c r="A382" s="25">
        <v>42799.0</v>
      </c>
      <c r="B382" s="10" t="s">
        <v>41</v>
      </c>
      <c r="C382" s="5">
        <v>57.57391970331563</v>
      </c>
      <c r="D382">
        <v>40.0</v>
      </c>
      <c r="E382" s="50">
        <f>VLOOKUP(B382,'SKU List'!$A$6:$C$11,3,1)</f>
        <v>50.79</v>
      </c>
      <c r="F382" s="64">
        <f t="shared" si="5"/>
        <v>0.13356801936041804</v>
      </c>
    </row>
    <row r="383" spans="8:8" ht="15.0" customHeight="1">
      <c r="A383" s="25">
        <v>42799.0</v>
      </c>
      <c r="B383" s="10" t="s">
        <v>33</v>
      </c>
      <c r="C383" s="5">
        <v>52.53211637529367</v>
      </c>
      <c r="D383">
        <v>26.0</v>
      </c>
      <c r="E383" s="50">
        <f>VLOOKUP(B383,'SKU List'!$A$6:$C$11,3,1)</f>
        <v>45.711</v>
      </c>
      <c r="F383" s="64">
        <f t="shared" si="5"/>
        <v>0.14922264608723657</v>
      </c>
    </row>
    <row r="384" spans="8:8" ht="15.0" customHeight="1">
      <c r="A384" s="25">
        <v>42799.0</v>
      </c>
      <c r="B384" s="10" t="s">
        <v>34</v>
      </c>
      <c r="C384" s="5">
        <v>50.42435612035677</v>
      </c>
      <c r="D384">
        <v>46.0</v>
      </c>
      <c r="E384" s="50">
        <f>VLOOKUP(B384,'SKU List'!$A$6:$C$11,3,1)</f>
        <v>40.632000000000005</v>
      </c>
      <c r="F384" s="64">
        <f t="shared" si="5"/>
        <v>0.24100108585245036</v>
      </c>
    </row>
    <row r="385" spans="8:8" ht="15.0" customHeight="1">
      <c r="A385" s="25">
        <v>42799.0</v>
      </c>
      <c r="B385" s="10">
        <v>8.4325322E7</v>
      </c>
      <c r="C385" s="5">
        <v>41.63567104204911</v>
      </c>
      <c r="D385">
        <v>25.0</v>
      </c>
      <c r="E385" s="50">
        <f>VLOOKUP(B385,'SKU List'!$A$6:$C$11,3,1)</f>
        <v>35.553</v>
      </c>
      <c r="F385" s="64">
        <f t="shared" si="5"/>
        <v>0.1710874199659414</v>
      </c>
    </row>
    <row r="386" spans="8:8" ht="15.0" customHeight="1">
      <c r="A386" s="25">
        <v>42799.0</v>
      </c>
      <c r="B386" s="10" t="s">
        <v>35</v>
      </c>
      <c r="C386" s="5">
        <v>63.7083595707252</v>
      </c>
      <c r="D386">
        <v>38.0</v>
      </c>
      <c r="E386" s="50">
        <f>VLOOKUP(B386,'SKU List'!$A$6:$C$11,3,1)</f>
        <v>5.079000000000001</v>
      </c>
      <c r="F386" s="64">
        <f t="shared" si="5"/>
        <v>11.543484853460365</v>
      </c>
    </row>
    <row r="387" spans="8:8" ht="15.0" customHeight="1">
      <c r="A387" s="25">
        <v>42799.0</v>
      </c>
      <c r="B387" s="10" t="s">
        <v>36</v>
      </c>
      <c r="C387" s="5">
        <v>64.66294332178046</v>
      </c>
      <c r="D387">
        <v>41.0</v>
      </c>
      <c r="E387" s="50">
        <f>VLOOKUP(B387,'SKU List'!$A$6:$C$11,3,1)</f>
        <v>10.158000000000001</v>
      </c>
      <c r="F387" s="64">
        <f t="shared" si="5"/>
        <v>5.365716019076634</v>
      </c>
    </row>
    <row r="388" spans="8:8">
      <c r="A388" s="25">
        <v>42800.0</v>
      </c>
      <c r="B388" s="10" t="s">
        <v>41</v>
      </c>
      <c r="C388" s="5">
        <v>58.33922098140059</v>
      </c>
      <c r="D388">
        <v>38.0</v>
      </c>
      <c r="E388" s="50">
        <f>VLOOKUP(B388,'SKU List'!$A$6:$C$11,3,1)</f>
        <v>50.79</v>
      </c>
      <c r="F388" s="64">
        <f t="shared" si="5"/>
        <v>0.14863597128175995</v>
      </c>
    </row>
    <row r="389" spans="8:8" ht="15.0" customHeight="1">
      <c r="A389" s="25">
        <v>42800.0</v>
      </c>
      <c r="B389" s="10" t="s">
        <v>33</v>
      </c>
      <c r="C389" s="5">
        <v>56.0251897393649</v>
      </c>
      <c r="D389">
        <v>27.0</v>
      </c>
      <c r="E389" s="50">
        <f>VLOOKUP(B389,'SKU List'!$A$6:$C$11,3,1)</f>
        <v>45.711</v>
      </c>
      <c r="F389" s="64">
        <f t="shared" si="6" ref="F389:F452">(C389-E389)/E389</f>
        <v>0.2256391183602393</v>
      </c>
    </row>
    <row r="390" spans="8:8" ht="15.0" customHeight="1">
      <c r="A390" s="25">
        <v>42800.0</v>
      </c>
      <c r="B390" s="10" t="s">
        <v>34</v>
      </c>
      <c r="C390" s="5">
        <v>45.25039372721615</v>
      </c>
      <c r="D390">
        <v>41.0</v>
      </c>
      <c r="E390" s="50">
        <f>VLOOKUP(B390,'SKU List'!$A$6:$C$11,3,1)</f>
        <v>40.632000000000005</v>
      </c>
      <c r="F390" s="64">
        <f t="shared" si="6"/>
        <v>0.11366395272731207</v>
      </c>
    </row>
    <row r="391" spans="8:8" ht="15.0" customHeight="1">
      <c r="A391" s="25">
        <v>42800.0</v>
      </c>
      <c r="B391" s="10">
        <v>8.4325322E7</v>
      </c>
      <c r="C391" s="5">
        <v>45.993293776637934</v>
      </c>
      <c r="D391">
        <v>18.0</v>
      </c>
      <c r="E391" s="50">
        <f>VLOOKUP(B391,'SKU List'!$A$6:$C$11,3,1)</f>
        <v>35.553</v>
      </c>
      <c r="F391" s="64">
        <f t="shared" si="6"/>
        <v>0.29365436887570495</v>
      </c>
    </row>
    <row r="392" spans="8:8" ht="15.0" customHeight="1">
      <c r="A392" s="25">
        <v>42800.0</v>
      </c>
      <c r="B392" s="10" t="s">
        <v>35</v>
      </c>
      <c r="C392" s="5">
        <v>58.449503566776315</v>
      </c>
      <c r="D392">
        <v>34.0</v>
      </c>
      <c r="E392" s="50">
        <f>VLOOKUP(B392,'SKU List'!$A$6:$C$11,3,1)</f>
        <v>5.079000000000001</v>
      </c>
      <c r="F392" s="64">
        <f t="shared" si="6"/>
        <v>10.508073157467278</v>
      </c>
    </row>
    <row r="393" spans="8:8" ht="15.0" customHeight="1">
      <c r="A393" s="25">
        <v>42800.0</v>
      </c>
      <c r="B393" s="10" t="s">
        <v>36</v>
      </c>
      <c r="C393" s="5">
        <v>62.405927752914884</v>
      </c>
      <c r="D393">
        <v>33.0</v>
      </c>
      <c r="E393" s="50">
        <f>VLOOKUP(B393,'SKU List'!$A$6:$C$11,3,1)</f>
        <v>10.158000000000001</v>
      </c>
      <c r="F393" s="64">
        <f t="shared" si="6"/>
        <v>5.143525079042615</v>
      </c>
    </row>
    <row r="394" spans="8:8">
      <c r="A394" s="25">
        <v>42801.0</v>
      </c>
      <c r="B394" s="10" t="s">
        <v>41</v>
      </c>
      <c r="C394" s="5">
        <v>58.30675477560109</v>
      </c>
      <c r="D394">
        <v>44.0</v>
      </c>
      <c r="E394" s="50">
        <f>VLOOKUP(B394,'SKU List'!$A$6:$C$11,3,1)</f>
        <v>50.79</v>
      </c>
      <c r="F394" s="64">
        <f t="shared" si="6"/>
        <v>0.14799674691083073</v>
      </c>
    </row>
    <row r="395" spans="8:8" ht="15.0" customHeight="1">
      <c r="A395" s="25">
        <v>42801.0</v>
      </c>
      <c r="B395" s="10" t="s">
        <v>33</v>
      </c>
      <c r="C395" s="5">
        <v>56.58247252090462</v>
      </c>
      <c r="D395">
        <v>29.0</v>
      </c>
      <c r="E395" s="50">
        <f>VLOOKUP(B395,'SKU List'!$A$6:$C$11,3,1)</f>
        <v>45.711</v>
      </c>
      <c r="F395" s="64">
        <f t="shared" si="6"/>
        <v>0.2378305554659628</v>
      </c>
    </row>
    <row r="396" spans="8:8" ht="15.0" customHeight="1">
      <c r="A396" s="25">
        <v>42801.0</v>
      </c>
      <c r="B396" s="10" t="s">
        <v>34</v>
      </c>
      <c r="C396" s="5">
        <v>50.276879298639074</v>
      </c>
      <c r="D396">
        <v>39.0</v>
      </c>
      <c r="E396" s="50">
        <f>VLOOKUP(B396,'SKU List'!$A$6:$C$11,3,1)</f>
        <v>40.632000000000005</v>
      </c>
      <c r="F396" s="64">
        <f t="shared" si="6"/>
        <v>0.23737151256741157</v>
      </c>
    </row>
    <row r="397" spans="8:8" ht="15.0" customHeight="1">
      <c r="A397" s="25">
        <v>42801.0</v>
      </c>
      <c r="B397" s="10">
        <v>8.4325322E7</v>
      </c>
      <c r="C397" s="5">
        <v>43.639215381508684</v>
      </c>
      <c r="D397">
        <v>20.0</v>
      </c>
      <c r="E397" s="50">
        <f>VLOOKUP(B397,'SKU List'!$A$6:$C$11,3,1)</f>
        <v>35.553</v>
      </c>
      <c r="F397" s="64">
        <f t="shared" si="6"/>
        <v>0.227441154937943</v>
      </c>
    </row>
    <row r="398" spans="8:8" ht="15.0" customHeight="1">
      <c r="A398" s="25">
        <v>42801.0</v>
      </c>
      <c r="B398" s="10" t="s">
        <v>35</v>
      </c>
      <c r="C398" s="5">
        <v>62.422524493557454</v>
      </c>
      <c r="D398">
        <v>40.0</v>
      </c>
      <c r="E398" s="50">
        <f>VLOOKUP(B398,'SKU List'!$A$6:$C$11,3,1)</f>
        <v>5.079000000000001</v>
      </c>
      <c r="F398" s="64">
        <f t="shared" si="6"/>
        <v>11.290317876266478</v>
      </c>
    </row>
    <row r="399" spans="8:8" ht="15.0" customHeight="1">
      <c r="A399" s="25">
        <v>42801.0</v>
      </c>
      <c r="B399" s="10" t="s">
        <v>36</v>
      </c>
      <c r="C399" s="5">
        <v>56.00802094971513</v>
      </c>
      <c r="D399">
        <v>35.0</v>
      </c>
      <c r="E399" s="50">
        <f>VLOOKUP(B399,'SKU List'!$A$6:$C$11,3,1)</f>
        <v>10.158000000000001</v>
      </c>
      <c r="F399" s="64">
        <f t="shared" si="6"/>
        <v>4.513685858408656</v>
      </c>
    </row>
    <row r="400" spans="8:8">
      <c r="A400" s="25">
        <v>42802.0</v>
      </c>
      <c r="B400" s="10" t="s">
        <v>41</v>
      </c>
      <c r="C400" s="5">
        <v>63.543584913994735</v>
      </c>
      <c r="D400">
        <v>41.0</v>
      </c>
      <c r="E400" s="50">
        <f>VLOOKUP(B400,'SKU List'!$A$6:$C$11,3,1)</f>
        <v>50.79</v>
      </c>
      <c r="F400" s="64">
        <f t="shared" si="6"/>
        <v>0.25110425111232004</v>
      </c>
    </row>
    <row r="401" spans="8:8" ht="15.0" customHeight="1">
      <c r="A401" s="25">
        <v>42802.0</v>
      </c>
      <c r="B401" s="10" t="s">
        <v>33</v>
      </c>
      <c r="C401" s="5">
        <v>53.07023217724059</v>
      </c>
      <c r="D401">
        <v>30.0</v>
      </c>
      <c r="E401" s="50">
        <f>VLOOKUP(B401,'SKU List'!$A$6:$C$11,3,1)</f>
        <v>45.711</v>
      </c>
      <c r="F401" s="64">
        <f t="shared" si="6"/>
        <v>0.16099477537661816</v>
      </c>
    </row>
    <row r="402" spans="8:8" ht="15.0" customHeight="1">
      <c r="A402" s="25">
        <v>42802.0</v>
      </c>
      <c r="B402" s="10" t="s">
        <v>34</v>
      </c>
      <c r="C402" s="5">
        <v>49.086072627768466</v>
      </c>
      <c r="D402">
        <v>42.0</v>
      </c>
      <c r="E402" s="50">
        <f>VLOOKUP(B402,'SKU List'!$A$6:$C$11,3,1)</f>
        <v>40.632000000000005</v>
      </c>
      <c r="F402" s="64">
        <f t="shared" si="6"/>
        <v>0.20806439820261027</v>
      </c>
    </row>
    <row r="403" spans="8:8" ht="15.0" customHeight="1">
      <c r="A403" s="25">
        <v>42802.0</v>
      </c>
      <c r="B403" s="10">
        <v>8.4325322E7</v>
      </c>
      <c r="C403" s="5">
        <v>43.08740014408105</v>
      </c>
      <c r="D403">
        <v>23.0</v>
      </c>
      <c r="E403" s="50">
        <f>VLOOKUP(B403,'SKU List'!$A$6:$C$11,3,1)</f>
        <v>35.553</v>
      </c>
      <c r="F403" s="64">
        <f t="shared" si="6"/>
        <v>0.21192023581922917</v>
      </c>
    </row>
    <row r="404" spans="8:8" ht="15.0" customHeight="1">
      <c r="A404" s="25">
        <v>42802.0</v>
      </c>
      <c r="B404" s="10" t="s">
        <v>35</v>
      </c>
      <c r="C404" s="5">
        <v>58.79774935875713</v>
      </c>
      <c r="D404">
        <v>39.0</v>
      </c>
      <c r="E404" s="50">
        <f>VLOOKUP(B404,'SKU List'!$A$6:$C$11,3,1)</f>
        <v>5.079000000000001</v>
      </c>
      <c r="F404" s="64">
        <f t="shared" si="6"/>
        <v>10.576638975931704</v>
      </c>
    </row>
    <row r="405" spans="8:8" ht="15.0" customHeight="1">
      <c r="A405" s="25">
        <v>42802.0</v>
      </c>
      <c r="B405" s="10" t="s">
        <v>36</v>
      </c>
      <c r="C405" s="5">
        <v>59.51285285166463</v>
      </c>
      <c r="D405">
        <v>40.0</v>
      </c>
      <c r="E405" s="50">
        <f>VLOOKUP(B405,'SKU List'!$A$6:$C$11,3,1)</f>
        <v>10.158000000000001</v>
      </c>
      <c r="F405" s="64">
        <f t="shared" si="6"/>
        <v>4.858717547909492</v>
      </c>
    </row>
    <row r="406" spans="8:8">
      <c r="A406" s="25">
        <v>42803.0</v>
      </c>
      <c r="B406" s="10" t="s">
        <v>41</v>
      </c>
      <c r="C406" s="5">
        <v>61.60588160351354</v>
      </c>
      <c r="D406">
        <v>37.0</v>
      </c>
      <c r="E406" s="50">
        <f>VLOOKUP(B406,'SKU List'!$A$6:$C$11,3,1)</f>
        <v>50.79</v>
      </c>
      <c r="F406" s="64">
        <f t="shared" si="6"/>
        <v>0.21295297506425553</v>
      </c>
    </row>
    <row r="407" spans="8:8" ht="15.0" customHeight="1">
      <c r="A407" s="25">
        <v>42803.0</v>
      </c>
      <c r="B407" s="10" t="s">
        <v>33</v>
      </c>
      <c r="C407" s="5">
        <v>52.784296904331605</v>
      </c>
      <c r="D407">
        <v>30.0</v>
      </c>
      <c r="E407" s="50">
        <f>VLOOKUP(B407,'SKU List'!$A$6:$C$11,3,1)</f>
        <v>45.711</v>
      </c>
      <c r="F407" s="64">
        <f t="shared" si="6"/>
        <v>0.15473949168321863</v>
      </c>
    </row>
    <row r="408" spans="8:8" ht="15.0" customHeight="1">
      <c r="A408" s="25">
        <v>42803.0</v>
      </c>
      <c r="B408" s="10" t="s">
        <v>34</v>
      </c>
      <c r="C408" s="5">
        <v>45.52508087825262</v>
      </c>
      <c r="D408">
        <v>40.0</v>
      </c>
      <c r="E408" s="50">
        <f>VLOOKUP(B408,'SKU List'!$A$6:$C$11,3,1)</f>
        <v>40.632000000000005</v>
      </c>
      <c r="F408" s="64">
        <f t="shared" si="6"/>
        <v>0.12042431773608529</v>
      </c>
    </row>
    <row r="409" spans="8:8" ht="15.0" customHeight="1">
      <c r="A409" s="25">
        <v>42803.0</v>
      </c>
      <c r="B409" s="10">
        <v>8.4325322E7</v>
      </c>
      <c r="C409" s="5">
        <v>42.89485891933839</v>
      </c>
      <c r="D409">
        <v>21.0</v>
      </c>
      <c r="E409" s="50">
        <f>VLOOKUP(B409,'SKU List'!$A$6:$C$11,3,1)</f>
        <v>35.553</v>
      </c>
      <c r="F409" s="64">
        <f t="shared" si="6"/>
        <v>0.20650462462628733</v>
      </c>
    </row>
    <row r="410" spans="8:8" ht="15.0" customHeight="1">
      <c r="A410" s="25">
        <v>42803.0</v>
      </c>
      <c r="B410" s="10" t="s">
        <v>35</v>
      </c>
      <c r="C410" s="5">
        <v>59.14294934936404</v>
      </c>
      <c r="D410">
        <v>40.0</v>
      </c>
      <c r="E410" s="50">
        <f>VLOOKUP(B410,'SKU List'!$A$6:$C$11,3,1)</f>
        <v>5.079000000000001</v>
      </c>
      <c r="F410" s="64">
        <f t="shared" si="6"/>
        <v>10.644605109148264</v>
      </c>
    </row>
    <row r="411" spans="8:8" ht="15.0" customHeight="1">
      <c r="A411" s="25">
        <v>42803.0</v>
      </c>
      <c r="B411" s="10" t="s">
        <v>36</v>
      </c>
      <c r="C411" s="5">
        <v>65.5929970787213</v>
      </c>
      <c r="D411">
        <v>42.0</v>
      </c>
      <c r="E411" s="50">
        <f>VLOOKUP(B411,'SKU List'!$A$6:$C$11,3,1)</f>
        <v>10.158000000000001</v>
      </c>
      <c r="F411" s="64">
        <f t="shared" si="6"/>
        <v>5.457274766560474</v>
      </c>
    </row>
    <row r="412" spans="8:8">
      <c r="A412" s="25">
        <v>42804.0</v>
      </c>
      <c r="B412" s="10" t="s">
        <v>41</v>
      </c>
      <c r="C412" s="5">
        <v>58.587617491108524</v>
      </c>
      <c r="D412">
        <v>37.0</v>
      </c>
      <c r="E412" s="50">
        <f>VLOOKUP(B412,'SKU List'!$A$6:$C$11,3,1)</f>
        <v>50.79</v>
      </c>
      <c r="F412" s="64">
        <f t="shared" si="6"/>
        <v>0.1535266290826644</v>
      </c>
    </row>
    <row r="413" spans="8:8" ht="15.0" customHeight="1">
      <c r="A413" s="25">
        <v>42804.0</v>
      </c>
      <c r="B413" s="10" t="s">
        <v>33</v>
      </c>
      <c r="C413" s="5">
        <v>57.38915050873757</v>
      </c>
      <c r="D413">
        <v>29.0</v>
      </c>
      <c r="E413" s="50">
        <f>VLOOKUP(B413,'SKU List'!$A$6:$C$11,3,1)</f>
        <v>45.711</v>
      </c>
      <c r="F413" s="64">
        <f t="shared" si="6"/>
        <v>0.2554779048530457</v>
      </c>
    </row>
    <row r="414" spans="8:8" ht="15.0" customHeight="1">
      <c r="A414" s="25">
        <v>42804.0</v>
      </c>
      <c r="B414" s="10" t="s">
        <v>34</v>
      </c>
      <c r="C414" s="5">
        <v>46.74318566829591</v>
      </c>
      <c r="D414">
        <v>35.0</v>
      </c>
      <c r="E414" s="50">
        <f>VLOOKUP(B414,'SKU List'!$A$6:$C$11,3,1)</f>
        <v>40.632000000000005</v>
      </c>
      <c r="F414" s="64">
        <f t="shared" si="6"/>
        <v>0.15040327004075366</v>
      </c>
    </row>
    <row r="415" spans="8:8" ht="15.0" customHeight="1">
      <c r="A415" s="25">
        <v>42804.0</v>
      </c>
      <c r="B415" s="10">
        <v>8.4325322E7</v>
      </c>
      <c r="C415" s="5">
        <v>40.36042566121991</v>
      </c>
      <c r="D415">
        <v>23.0</v>
      </c>
      <c r="E415" s="50">
        <f>VLOOKUP(B415,'SKU List'!$A$6:$C$11,3,1)</f>
        <v>35.553</v>
      </c>
      <c r="F415" s="64">
        <f t="shared" si="6"/>
        <v>0.1352185655562093</v>
      </c>
    </row>
    <row r="416" spans="8:8" ht="15.0" customHeight="1">
      <c r="A416" s="25">
        <v>42804.0</v>
      </c>
      <c r="B416" s="10" t="s">
        <v>35</v>
      </c>
      <c r="C416" s="5">
        <v>59.21393599477944</v>
      </c>
      <c r="D416">
        <v>38.0</v>
      </c>
      <c r="E416" s="50">
        <f>VLOOKUP(B416,'SKU List'!$A$6:$C$11,3,1)</f>
        <v>5.079000000000001</v>
      </c>
      <c r="F416" s="64">
        <f t="shared" si="6"/>
        <v>10.658581609525385</v>
      </c>
    </row>
    <row r="417" spans="8:8" ht="15.0" customHeight="1">
      <c r="A417" s="25">
        <v>42804.0</v>
      </c>
      <c r="B417" s="10" t="s">
        <v>36</v>
      </c>
      <c r="C417" s="5">
        <v>65.20617889614243</v>
      </c>
      <c r="D417">
        <v>36.0</v>
      </c>
      <c r="E417" s="50">
        <f>VLOOKUP(B417,'SKU List'!$A$6:$C$11,3,1)</f>
        <v>10.158000000000001</v>
      </c>
      <c r="F417" s="64">
        <f t="shared" si="6"/>
        <v>5.419194614701952</v>
      </c>
    </row>
    <row r="418" spans="8:8">
      <c r="A418" s="25">
        <v>42805.0</v>
      </c>
      <c r="B418" s="10" t="s">
        <v>41</v>
      </c>
      <c r="C418" s="5">
        <v>65.81551505956851</v>
      </c>
      <c r="D418">
        <v>43.0</v>
      </c>
      <c r="E418" s="50">
        <f>VLOOKUP(B418,'SKU List'!$A$6:$C$11,3,1)</f>
        <v>50.79</v>
      </c>
      <c r="F418" s="64">
        <f t="shared" si="6"/>
        <v>0.2958360909542924</v>
      </c>
    </row>
    <row r="419" spans="8:8" ht="15.0" customHeight="1">
      <c r="A419" s="25">
        <v>42805.0</v>
      </c>
      <c r="B419" s="10" t="s">
        <v>33</v>
      </c>
      <c r="C419" s="5">
        <v>51.54379336689859</v>
      </c>
      <c r="D419">
        <v>27.0</v>
      </c>
      <c r="E419" s="50">
        <f>VLOOKUP(B419,'SKU List'!$A$6:$C$11,3,1)</f>
        <v>45.711</v>
      </c>
      <c r="F419" s="64">
        <f t="shared" si="6"/>
        <v>0.1276015262606067</v>
      </c>
    </row>
    <row r="420" spans="8:8" ht="15.0" customHeight="1">
      <c r="A420" s="25">
        <v>42805.0</v>
      </c>
      <c r="B420" s="10" t="s">
        <v>34</v>
      </c>
      <c r="C420" s="5">
        <v>50.59110956643275</v>
      </c>
      <c r="D420">
        <v>42.0</v>
      </c>
      <c r="E420" s="50">
        <f>VLOOKUP(B420,'SKU List'!$A$6:$C$11,3,1)</f>
        <v>40.632000000000005</v>
      </c>
      <c r="F420" s="64">
        <f t="shared" si="6"/>
        <v>0.24510507891397773</v>
      </c>
    </row>
    <row r="421" spans="8:8" ht="15.0" customHeight="1">
      <c r="A421" s="25">
        <v>42805.0</v>
      </c>
      <c r="B421" s="10">
        <v>8.4325322E7</v>
      </c>
      <c r="C421" s="5">
        <v>41.644082392148086</v>
      </c>
      <c r="D421">
        <v>19.0</v>
      </c>
      <c r="E421" s="50">
        <f>VLOOKUP(B421,'SKU List'!$A$6:$C$11,3,1)</f>
        <v>35.553</v>
      </c>
      <c r="F421" s="64">
        <f t="shared" si="6"/>
        <v>0.17132400619211005</v>
      </c>
    </row>
    <row r="422" spans="8:8" ht="15.0" customHeight="1">
      <c r="A422" s="25">
        <v>42805.0</v>
      </c>
      <c r="B422" s="10" t="s">
        <v>35</v>
      </c>
      <c r="C422" s="5">
        <v>56.68765670900286</v>
      </c>
      <c r="D422">
        <v>34.0</v>
      </c>
      <c r="E422" s="50">
        <f>VLOOKUP(B422,'SKU List'!$A$6:$C$11,3,1)</f>
        <v>5.079000000000001</v>
      </c>
      <c r="F422" s="64">
        <f t="shared" si="6"/>
        <v>10.161184624729838</v>
      </c>
    </row>
    <row r="423" spans="8:8" ht="15.0" customHeight="1">
      <c r="A423" s="25">
        <v>42805.0</v>
      </c>
      <c r="B423" s="10" t="s">
        <v>36</v>
      </c>
      <c r="C423" s="5">
        <v>56.267978321468824</v>
      </c>
      <c r="D423">
        <v>34.0</v>
      </c>
      <c r="E423" s="50">
        <f>VLOOKUP(B423,'SKU List'!$A$6:$C$11,3,1)</f>
        <v>10.158000000000001</v>
      </c>
      <c r="F423" s="64">
        <f t="shared" si="6"/>
        <v>4.539277251572043</v>
      </c>
    </row>
    <row r="424" spans="8:8">
      <c r="A424" s="25">
        <v>42806.0</v>
      </c>
      <c r="B424" s="10" t="s">
        <v>41</v>
      </c>
      <c r="C424" s="5">
        <v>56.43574564524254</v>
      </c>
      <c r="D424">
        <v>40.0</v>
      </c>
      <c r="E424" s="50">
        <f>VLOOKUP(B424,'SKU List'!$A$6:$C$11,3,1)</f>
        <v>50.79</v>
      </c>
      <c r="F424" s="64">
        <f t="shared" si="6"/>
        <v>0.1111586069155846</v>
      </c>
    </row>
    <row r="425" spans="8:8" ht="15.0" customHeight="1">
      <c r="A425" s="25">
        <v>42806.0</v>
      </c>
      <c r="B425" s="10" t="s">
        <v>33</v>
      </c>
      <c r="C425" s="5">
        <v>55.78977063640837</v>
      </c>
      <c r="D425">
        <v>28.0</v>
      </c>
      <c r="E425" s="50">
        <f>VLOOKUP(B425,'SKU List'!$A$6:$C$11,3,1)</f>
        <v>45.711</v>
      </c>
      <c r="F425" s="64">
        <f t="shared" si="6"/>
        <v>0.2204889553150964</v>
      </c>
    </row>
    <row r="426" spans="8:8" ht="15.0" customHeight="1">
      <c r="A426" s="25">
        <v>42806.0</v>
      </c>
      <c r="B426" s="10" t="s">
        <v>34</v>
      </c>
      <c r="C426" s="5">
        <v>51.765655788338975</v>
      </c>
      <c r="D426">
        <v>45.0</v>
      </c>
      <c r="E426" s="50">
        <f>VLOOKUP(B426,'SKU List'!$A$6:$C$11,3,1)</f>
        <v>40.632000000000005</v>
      </c>
      <c r="F426" s="64">
        <f t="shared" si="6"/>
        <v>0.2740120050290158</v>
      </c>
    </row>
    <row r="427" spans="8:8" ht="15.0" customHeight="1">
      <c r="A427" s="25">
        <v>42806.0</v>
      </c>
      <c r="B427" s="10">
        <v>8.4325322E7</v>
      </c>
      <c r="C427" s="5">
        <v>45.03668680443594</v>
      </c>
      <c r="D427">
        <v>22.0</v>
      </c>
      <c r="E427" s="50">
        <f>VLOOKUP(B427,'SKU List'!$A$6:$C$11,3,1)</f>
        <v>35.553</v>
      </c>
      <c r="F427" s="64">
        <f t="shared" si="6"/>
        <v>0.26674786387747706</v>
      </c>
    </row>
    <row r="428" spans="8:8" ht="15.0" customHeight="1">
      <c r="A428" s="25">
        <v>42806.0</v>
      </c>
      <c r="B428" s="10" t="s">
        <v>35</v>
      </c>
      <c r="C428" s="5">
        <v>58.457945099143345</v>
      </c>
      <c r="D428">
        <v>37.0</v>
      </c>
      <c r="E428" s="50">
        <f>VLOOKUP(B428,'SKU List'!$A$6:$C$11,3,1)</f>
        <v>5.079000000000001</v>
      </c>
      <c r="F428" s="64">
        <f t="shared" si="6"/>
        <v>10.509735203611605</v>
      </c>
    </row>
    <row r="429" spans="8:8" ht="15.0" customHeight="1">
      <c r="A429" s="25">
        <v>42806.0</v>
      </c>
      <c r="B429" s="10" t="s">
        <v>36</v>
      </c>
      <c r="C429" s="5">
        <v>61.789075156606884</v>
      </c>
      <c r="D429">
        <v>34.0</v>
      </c>
      <c r="E429" s="50">
        <f>VLOOKUP(B429,'SKU List'!$A$6:$C$11,3,1)</f>
        <v>10.158000000000001</v>
      </c>
      <c r="F429" s="64">
        <f t="shared" si="6"/>
        <v>5.082799286927237</v>
      </c>
    </row>
    <row r="430" spans="8:8">
      <c r="A430" s="25">
        <v>42807.0</v>
      </c>
      <c r="B430" s="10" t="s">
        <v>41</v>
      </c>
      <c r="C430" s="5">
        <v>57.077125050334296</v>
      </c>
      <c r="D430">
        <v>33.0</v>
      </c>
      <c r="E430" s="50">
        <f>VLOOKUP(B430,'SKU List'!$A$6:$C$11,3,1)</f>
        <v>50.79</v>
      </c>
      <c r="F430" s="64">
        <f t="shared" si="6"/>
        <v>0.12378667159547739</v>
      </c>
    </row>
    <row r="431" spans="8:8" ht="15.0" customHeight="1">
      <c r="A431" s="25">
        <v>42807.0</v>
      </c>
      <c r="B431" s="10" t="s">
        <v>33</v>
      </c>
      <c r="C431" s="5">
        <v>58.403382527851704</v>
      </c>
      <c r="D431">
        <v>32.0</v>
      </c>
      <c r="E431" s="50">
        <f>VLOOKUP(B431,'SKU List'!$A$6:$C$11,3,1)</f>
        <v>45.711</v>
      </c>
      <c r="F431" s="64">
        <f t="shared" si="6"/>
        <v>0.27766582502792997</v>
      </c>
    </row>
    <row r="432" spans="8:8" ht="15.0" customHeight="1">
      <c r="A432" s="25">
        <v>42807.0</v>
      </c>
      <c r="B432" s="10" t="s">
        <v>34</v>
      </c>
      <c r="C432" s="5">
        <v>50.79622135126765</v>
      </c>
      <c r="D432">
        <v>45.0</v>
      </c>
      <c r="E432" s="50">
        <f>VLOOKUP(B432,'SKU List'!$A$6:$C$11,3,1)</f>
        <v>40.632000000000005</v>
      </c>
      <c r="F432" s="64">
        <f t="shared" si="6"/>
        <v>0.25015311457146194</v>
      </c>
    </row>
    <row r="433" spans="8:8" ht="15.0" customHeight="1">
      <c r="A433" s="25">
        <v>42807.0</v>
      </c>
      <c r="B433" s="10">
        <v>8.4325322E7</v>
      </c>
      <c r="C433" s="5">
        <v>43.51016133931357</v>
      </c>
      <c r="D433">
        <v>24.0</v>
      </c>
      <c r="E433" s="50">
        <f>VLOOKUP(B433,'SKU List'!$A$6:$C$11,3,1)</f>
        <v>35.553</v>
      </c>
      <c r="F433" s="64">
        <f t="shared" si="6"/>
        <v>0.22381124910172343</v>
      </c>
    </row>
    <row r="434" spans="8:8" ht="15.0" customHeight="1">
      <c r="A434" s="25">
        <v>42807.0</v>
      </c>
      <c r="B434" s="10" t="s">
        <v>35</v>
      </c>
      <c r="C434" s="5">
        <v>63.80888296735806</v>
      </c>
      <c r="D434">
        <v>34.0</v>
      </c>
      <c r="E434" s="50">
        <f>VLOOKUP(B434,'SKU List'!$A$6:$C$11,3,1)</f>
        <v>5.079000000000001</v>
      </c>
      <c r="F434" s="64">
        <f t="shared" si="6"/>
        <v>11.563276819720034</v>
      </c>
    </row>
    <row r="435" spans="8:8" ht="15.0" customHeight="1">
      <c r="A435" s="25">
        <v>42807.0</v>
      </c>
      <c r="B435" s="10" t="s">
        <v>36</v>
      </c>
      <c r="C435" s="5">
        <v>61.814205284321126</v>
      </c>
      <c r="D435">
        <v>35.0</v>
      </c>
      <c r="E435" s="50">
        <f>VLOOKUP(B435,'SKU List'!$A$6:$C$11,3,1)</f>
        <v>10.158000000000001</v>
      </c>
      <c r="F435" s="64">
        <f t="shared" si="6"/>
        <v>5.08527321168745</v>
      </c>
    </row>
    <row r="436" spans="8:8">
      <c r="A436" s="25">
        <v>42808.0</v>
      </c>
      <c r="B436" s="10" t="s">
        <v>41</v>
      </c>
      <c r="C436" s="5">
        <v>57.5704887958055</v>
      </c>
      <c r="D436">
        <v>37.0</v>
      </c>
      <c r="E436" s="50">
        <f>VLOOKUP(B436,'SKU List'!$A$6:$C$11,3,1)</f>
        <v>50.79</v>
      </c>
      <c r="F436" s="64">
        <f t="shared" si="6"/>
        <v>0.13350046851359526</v>
      </c>
    </row>
    <row r="437" spans="8:8" ht="15.0" customHeight="1">
      <c r="A437" s="25">
        <v>42808.0</v>
      </c>
      <c r="B437" s="10" t="s">
        <v>33</v>
      </c>
      <c r="C437" s="5">
        <v>57.63523884602305</v>
      </c>
      <c r="D437">
        <v>28.0</v>
      </c>
      <c r="E437" s="50">
        <f>VLOOKUP(B437,'SKU List'!$A$6:$C$11,3,1)</f>
        <v>45.711</v>
      </c>
      <c r="F437" s="64">
        <f t="shared" si="6"/>
        <v>0.2608614741752106</v>
      </c>
    </row>
    <row r="438" spans="8:8" ht="15.0" customHeight="1">
      <c r="A438" s="25">
        <v>42808.0</v>
      </c>
      <c r="B438" s="10" t="s">
        <v>34</v>
      </c>
      <c r="C438" s="5">
        <v>45.03016232451249</v>
      </c>
      <c r="D438">
        <v>47.0</v>
      </c>
      <c r="E438" s="50">
        <f>VLOOKUP(B438,'SKU List'!$A$6:$C$11,3,1)</f>
        <v>40.632000000000005</v>
      </c>
      <c r="F438" s="64">
        <f t="shared" si="6"/>
        <v>0.10824380597835409</v>
      </c>
    </row>
    <row r="439" spans="8:8" ht="15.0" customHeight="1">
      <c r="A439" s="25">
        <v>42808.0</v>
      </c>
      <c r="B439" s="10">
        <v>8.4325322E7</v>
      </c>
      <c r="C439" s="5">
        <v>44.309704608345335</v>
      </c>
      <c r="D439">
        <v>21.0</v>
      </c>
      <c r="E439" s="50">
        <f>VLOOKUP(B439,'SKU List'!$A$6:$C$11,3,1)</f>
        <v>35.553</v>
      </c>
      <c r="F439" s="64">
        <f t="shared" si="6"/>
        <v>0.24630001992364464</v>
      </c>
    </row>
    <row r="440" spans="8:8" ht="15.0" customHeight="1">
      <c r="A440" s="25">
        <v>42808.0</v>
      </c>
      <c r="B440" s="10" t="s">
        <v>35</v>
      </c>
      <c r="C440" s="5">
        <v>63.223722298550385</v>
      </c>
      <c r="D440">
        <v>43.0</v>
      </c>
      <c r="E440" s="50">
        <f>VLOOKUP(B440,'SKU List'!$A$6:$C$11,3,1)</f>
        <v>5.079000000000001</v>
      </c>
      <c r="F440" s="64">
        <f t="shared" si="6"/>
        <v>11.448065032201296</v>
      </c>
    </row>
    <row r="441" spans="8:8" ht="15.0" customHeight="1">
      <c r="A441" s="25">
        <v>42808.0</v>
      </c>
      <c r="B441" s="10" t="s">
        <v>36</v>
      </c>
      <c r="C441" s="5">
        <v>64.76314442909572</v>
      </c>
      <c r="D441">
        <v>33.0</v>
      </c>
      <c r="E441" s="50">
        <f>VLOOKUP(B441,'SKU List'!$A$6:$C$11,3,1)</f>
        <v>10.158000000000001</v>
      </c>
      <c r="F441" s="64">
        <f t="shared" si="6"/>
        <v>5.375580274571344</v>
      </c>
    </row>
    <row r="442" spans="8:8">
      <c r="A442" s="25">
        <v>42809.0</v>
      </c>
      <c r="B442" s="10" t="s">
        <v>41</v>
      </c>
      <c r="C442" s="5">
        <v>61.38402029526748</v>
      </c>
      <c r="D442">
        <v>41.0</v>
      </c>
      <c r="E442" s="50">
        <f>VLOOKUP(B442,'SKU List'!$A$6:$C$11,3,1)</f>
        <v>50.79</v>
      </c>
      <c r="F442" s="64">
        <f t="shared" si="6"/>
        <v>0.20858476659317748</v>
      </c>
    </row>
    <row r="443" spans="8:8" ht="15.0" customHeight="1">
      <c r="A443" s="25">
        <v>42809.0</v>
      </c>
      <c r="B443" s="10" t="s">
        <v>33</v>
      </c>
      <c r="C443" s="5">
        <v>57.25684742380468</v>
      </c>
      <c r="D443">
        <v>25.0</v>
      </c>
      <c r="E443" s="50">
        <f>VLOOKUP(B443,'SKU List'!$A$6:$C$11,3,1)</f>
        <v>45.711</v>
      </c>
      <c r="F443" s="64">
        <f t="shared" si="6"/>
        <v>0.252583566839594</v>
      </c>
    </row>
    <row r="444" spans="8:8" ht="15.0" customHeight="1">
      <c r="A444" s="25">
        <v>42809.0</v>
      </c>
      <c r="B444" s="10" t="s">
        <v>34</v>
      </c>
      <c r="C444" s="5">
        <v>47.800905391038626</v>
      </c>
      <c r="D444">
        <v>38.0</v>
      </c>
      <c r="E444" s="50">
        <f>VLOOKUP(B444,'SKU List'!$A$6:$C$11,3,1)</f>
        <v>40.632000000000005</v>
      </c>
      <c r="F444" s="64">
        <f t="shared" si="6"/>
        <v>0.17643496237051143</v>
      </c>
    </row>
    <row r="445" spans="8:8" ht="15.0" customHeight="1">
      <c r="A445" s="25">
        <v>42809.0</v>
      </c>
      <c r="B445" s="10">
        <v>8.4325322E7</v>
      </c>
      <c r="C445" s="5">
        <v>45.7762534421976</v>
      </c>
      <c r="D445">
        <v>23.0</v>
      </c>
      <c r="E445" s="50">
        <f>VLOOKUP(B445,'SKU List'!$A$6:$C$11,3,1)</f>
        <v>35.553</v>
      </c>
      <c r="F445" s="64">
        <f t="shared" si="6"/>
        <v>0.28754967069438875</v>
      </c>
    </row>
    <row r="446" spans="8:8" ht="15.0" customHeight="1">
      <c r="A446" s="25">
        <v>42809.0</v>
      </c>
      <c r="B446" s="10" t="s">
        <v>35</v>
      </c>
      <c r="C446" s="5">
        <v>60.01350023794522</v>
      </c>
      <c r="D446">
        <v>44.0</v>
      </c>
      <c r="E446" s="50">
        <f>VLOOKUP(B446,'SKU List'!$A$6:$C$11,3,1)</f>
        <v>5.079000000000001</v>
      </c>
      <c r="F446" s="64">
        <f t="shared" si="6"/>
        <v>10.816007134858282</v>
      </c>
    </row>
    <row r="447" spans="8:8" ht="15.0" customHeight="1">
      <c r="A447" s="25">
        <v>42809.0</v>
      </c>
      <c r="B447" s="10" t="s">
        <v>36</v>
      </c>
      <c r="C447" s="5">
        <v>57.20803981421072</v>
      </c>
      <c r="D447">
        <v>40.0</v>
      </c>
      <c r="E447" s="50">
        <f>VLOOKUP(B447,'SKU List'!$A$6:$C$11,3,1)</f>
        <v>10.158000000000001</v>
      </c>
      <c r="F447" s="64">
        <f t="shared" si="6"/>
        <v>4.631821206360574</v>
      </c>
    </row>
    <row r="448" spans="8:8">
      <c r="A448" s="25">
        <v>42810.0</v>
      </c>
      <c r="B448" s="10" t="s">
        <v>41</v>
      </c>
      <c r="C448" s="5">
        <v>64.82425305616087</v>
      </c>
      <c r="D448">
        <v>42.0</v>
      </c>
      <c r="E448" s="50">
        <f>VLOOKUP(B448,'SKU List'!$A$6:$C$11,3,1)</f>
        <v>50.79</v>
      </c>
      <c r="F448" s="64">
        <f t="shared" si="6"/>
        <v>0.276319217486924</v>
      </c>
    </row>
    <row r="449" spans="8:8" ht="15.0" customHeight="1">
      <c r="A449" s="25">
        <v>42810.0</v>
      </c>
      <c r="B449" s="10" t="s">
        <v>33</v>
      </c>
      <c r="C449" s="5">
        <v>50.82504567280407</v>
      </c>
      <c r="D449">
        <v>31.0</v>
      </c>
      <c r="E449" s="50">
        <f>VLOOKUP(B449,'SKU List'!$A$6:$C$11,3,1)</f>
        <v>45.711</v>
      </c>
      <c r="F449" s="64">
        <f t="shared" si="6"/>
        <v>0.11187779030876759</v>
      </c>
    </row>
    <row r="450" spans="8:8" ht="15.0" customHeight="1">
      <c r="A450" s="25">
        <v>42810.0</v>
      </c>
      <c r="B450" s="10" t="s">
        <v>34</v>
      </c>
      <c r="C450" s="5">
        <v>51.03233039962861</v>
      </c>
      <c r="D450">
        <v>47.0</v>
      </c>
      <c r="E450" s="50">
        <f>VLOOKUP(B450,'SKU List'!$A$6:$C$11,3,1)</f>
        <v>40.632000000000005</v>
      </c>
      <c r="F450" s="64">
        <f t="shared" si="6"/>
        <v>0.2559640283428974</v>
      </c>
    </row>
    <row r="451" spans="8:8" ht="15.0" customHeight="1">
      <c r="A451" s="25">
        <v>42810.0</v>
      </c>
      <c r="B451" s="10">
        <v>8.4325322E7</v>
      </c>
      <c r="C451" s="5">
        <v>43.35706064001054</v>
      </c>
      <c r="D451">
        <v>23.0</v>
      </c>
      <c r="E451" s="50">
        <f>VLOOKUP(B451,'SKU List'!$A$6:$C$11,3,1)</f>
        <v>35.553</v>
      </c>
      <c r="F451" s="64">
        <f t="shared" si="6"/>
        <v>0.21950498242090796</v>
      </c>
    </row>
    <row r="452" spans="8:8" ht="15.0" customHeight="1">
      <c r="A452" s="25">
        <v>42810.0</v>
      </c>
      <c r="B452" s="10" t="s">
        <v>35</v>
      </c>
      <c r="C452" s="5">
        <v>59.86879685208792</v>
      </c>
      <c r="D452">
        <v>37.0</v>
      </c>
      <c r="E452" s="50">
        <f>VLOOKUP(B452,'SKU List'!$A$6:$C$11,3,1)</f>
        <v>5.079000000000001</v>
      </c>
      <c r="F452" s="64">
        <f t="shared" si="6"/>
        <v>10.787516608011009</v>
      </c>
    </row>
    <row r="453" spans="8:8" ht="15.0" customHeight="1">
      <c r="A453" s="25">
        <v>42810.0</v>
      </c>
      <c r="B453" s="10" t="s">
        <v>36</v>
      </c>
      <c r="C453" s="5">
        <v>60.59332634321286</v>
      </c>
      <c r="D453">
        <v>41.0</v>
      </c>
      <c r="E453" s="50">
        <f>VLOOKUP(B453,'SKU List'!$A$6:$C$11,3,1)</f>
        <v>10.158000000000001</v>
      </c>
      <c r="F453" s="64">
        <f t="shared" si="7" ref="F453:F516">(C453-E453)/E453</f>
        <v>4.965084302344246</v>
      </c>
    </row>
    <row r="454" spans="8:8">
      <c r="A454" s="25">
        <v>42811.0</v>
      </c>
      <c r="B454" s="10" t="s">
        <v>41</v>
      </c>
      <c r="C454" s="5">
        <v>60.65722165941109</v>
      </c>
      <c r="D454">
        <v>43.0</v>
      </c>
      <c r="E454" s="50">
        <f>VLOOKUP(B454,'SKU List'!$A$6:$C$11,3,1)</f>
        <v>50.79</v>
      </c>
      <c r="F454" s="64">
        <f t="shared" si="7"/>
        <v>0.19427488992736944</v>
      </c>
    </row>
    <row r="455" spans="8:8" ht="15.0" customHeight="1">
      <c r="A455" s="25">
        <v>42811.0</v>
      </c>
      <c r="B455" s="10" t="s">
        <v>33</v>
      </c>
      <c r="C455" s="5">
        <v>55.350761402492324</v>
      </c>
      <c r="D455">
        <v>29.0</v>
      </c>
      <c r="E455" s="50">
        <f>VLOOKUP(B455,'SKU List'!$A$6:$C$11,3,1)</f>
        <v>45.711</v>
      </c>
      <c r="F455" s="64">
        <f t="shared" si="7"/>
        <v>0.21088493803444086</v>
      </c>
    </row>
    <row r="456" spans="8:8" ht="15.0" customHeight="1">
      <c r="A456" s="25">
        <v>42811.0</v>
      </c>
      <c r="B456" s="10" t="s">
        <v>34</v>
      </c>
      <c r="C456" s="5">
        <v>52.49632254206346</v>
      </c>
      <c r="D456">
        <v>36.0</v>
      </c>
      <c r="E456" s="50">
        <f>VLOOKUP(B456,'SKU List'!$A$6:$C$11,3,1)</f>
        <v>40.632000000000005</v>
      </c>
      <c r="F456" s="64">
        <f t="shared" si="7"/>
        <v>0.2919945496668501</v>
      </c>
    </row>
    <row r="457" spans="8:8" ht="15.0" customHeight="1">
      <c r="A457" s="25">
        <v>42811.0</v>
      </c>
      <c r="B457" s="10">
        <v>8.4325322E7</v>
      </c>
      <c r="C457" s="5">
        <v>42.59253718329842</v>
      </c>
      <c r="D457">
        <v>21.0</v>
      </c>
      <c r="E457" s="50">
        <f>VLOOKUP(B457,'SKU List'!$A$6:$C$11,3,1)</f>
        <v>35.553</v>
      </c>
      <c r="F457" s="64">
        <f t="shared" si="7"/>
        <v>0.19800121461756875</v>
      </c>
    </row>
    <row r="458" spans="8:8" ht="15.0" customHeight="1">
      <c r="A458" s="25">
        <v>42811.0</v>
      </c>
      <c r="B458" s="10" t="s">
        <v>35</v>
      </c>
      <c r="C458" s="5">
        <v>63.72863169476302</v>
      </c>
      <c r="D458">
        <v>42.0</v>
      </c>
      <c r="E458" s="50">
        <f>VLOOKUP(B458,'SKU List'!$A$6:$C$11,3,1)</f>
        <v>5.079000000000001</v>
      </c>
      <c r="F458" s="64">
        <f t="shared" si="7"/>
        <v>11.547476214759403</v>
      </c>
    </row>
    <row r="459" spans="8:8" ht="15.0" customHeight="1">
      <c r="A459" s="25">
        <v>42811.0</v>
      </c>
      <c r="B459" s="10" t="s">
        <v>36</v>
      </c>
      <c r="C459" s="5">
        <v>60.909367862940684</v>
      </c>
      <c r="D459">
        <v>36.0</v>
      </c>
      <c r="E459" s="50">
        <f>VLOOKUP(B459,'SKU List'!$A$6:$C$11,3,1)</f>
        <v>10.158000000000001</v>
      </c>
      <c r="F459" s="64">
        <f t="shared" si="7"/>
        <v>4.9961968756586606</v>
      </c>
    </row>
    <row r="460" spans="8:8">
      <c r="A460" s="25">
        <v>42812.0</v>
      </c>
      <c r="B460" s="10" t="s">
        <v>41</v>
      </c>
      <c r="C460" s="5">
        <v>59.8719144606445</v>
      </c>
      <c r="D460">
        <v>37.0</v>
      </c>
      <c r="E460" s="50">
        <f>VLOOKUP(B460,'SKU List'!$A$6:$C$11,3,1)</f>
        <v>50.79</v>
      </c>
      <c r="F460" s="64">
        <f t="shared" si="7"/>
        <v>0.17881304313141363</v>
      </c>
    </row>
    <row r="461" spans="8:8" ht="15.0" customHeight="1">
      <c r="A461" s="25">
        <v>42812.0</v>
      </c>
      <c r="B461" s="10" t="s">
        <v>33</v>
      </c>
      <c r="C461" s="5">
        <v>55.78505171804077</v>
      </c>
      <c r="D461">
        <v>25.0</v>
      </c>
      <c r="E461" s="50">
        <f>VLOOKUP(B461,'SKU List'!$A$6:$C$11,3,1)</f>
        <v>45.711</v>
      </c>
      <c r="F461" s="64">
        <f t="shared" si="7"/>
        <v>0.22038572155587868</v>
      </c>
    </row>
    <row r="462" spans="8:8" ht="15.0" customHeight="1">
      <c r="A462" s="25">
        <v>42812.0</v>
      </c>
      <c r="B462" s="10" t="s">
        <v>34</v>
      </c>
      <c r="C462" s="5">
        <v>52.35650995753642</v>
      </c>
      <c r="D462">
        <v>36.0</v>
      </c>
      <c r="E462" s="50">
        <f>VLOOKUP(B462,'SKU List'!$A$6:$C$11,3,1)</f>
        <v>40.632000000000005</v>
      </c>
      <c r="F462" s="64">
        <f t="shared" si="7"/>
        <v>0.28855360202639324</v>
      </c>
    </row>
    <row r="463" spans="8:8" ht="15.0" customHeight="1">
      <c r="A463" s="25">
        <v>42812.0</v>
      </c>
      <c r="B463" s="10">
        <v>8.4325322E7</v>
      </c>
      <c r="C463" s="5">
        <v>39.71298958137324</v>
      </c>
      <c r="D463">
        <v>21.0</v>
      </c>
      <c r="E463" s="50">
        <f>VLOOKUP(B463,'SKU List'!$A$6:$C$11,3,1)</f>
        <v>35.553</v>
      </c>
      <c r="F463" s="64">
        <f t="shared" si="7"/>
        <v>0.11700811693452721</v>
      </c>
    </row>
    <row r="464" spans="8:8" ht="15.0" customHeight="1">
      <c r="A464" s="25">
        <v>42812.0</v>
      </c>
      <c r="B464" s="10" t="s">
        <v>35</v>
      </c>
      <c r="C464" s="5">
        <v>57.86001142149854</v>
      </c>
      <c r="D464">
        <v>33.0</v>
      </c>
      <c r="E464" s="50">
        <f>VLOOKUP(B464,'SKU List'!$A$6:$C$11,3,1)</f>
        <v>5.079000000000001</v>
      </c>
      <c r="F464" s="64">
        <f t="shared" si="7"/>
        <v>10.392008549222</v>
      </c>
    </row>
    <row r="465" spans="8:8" ht="15.0" customHeight="1">
      <c r="A465" s="25">
        <v>42812.0</v>
      </c>
      <c r="B465" s="10" t="s">
        <v>36</v>
      </c>
      <c r="C465" s="5">
        <v>65.34263574252722</v>
      </c>
      <c r="D465">
        <v>43.0</v>
      </c>
      <c r="E465" s="50">
        <f>VLOOKUP(B465,'SKU List'!$A$6:$C$11,3,1)</f>
        <v>10.158000000000001</v>
      </c>
      <c r="F465" s="64">
        <f t="shared" si="7"/>
        <v>5.4326280510461915</v>
      </c>
    </row>
    <row r="466" spans="8:8">
      <c r="A466" s="25">
        <v>42813.0</v>
      </c>
      <c r="B466" s="10" t="s">
        <v>41</v>
      </c>
      <c r="C466" s="5">
        <v>60.85948690710143</v>
      </c>
      <c r="D466">
        <v>36.0</v>
      </c>
      <c r="E466" s="50">
        <f>VLOOKUP(B466,'SKU List'!$A$6:$C$11,3,1)</f>
        <v>50.79</v>
      </c>
      <c r="F466" s="64">
        <f t="shared" si="7"/>
        <v>0.19825727322507242</v>
      </c>
    </row>
    <row r="467" spans="8:8" ht="15.0" customHeight="1">
      <c r="A467" s="25">
        <v>42813.0</v>
      </c>
      <c r="B467" s="10" t="s">
        <v>33</v>
      </c>
      <c r="C467" s="5">
        <v>50.916407859262364</v>
      </c>
      <c r="D467">
        <v>32.0</v>
      </c>
      <c r="E467" s="50">
        <f>VLOOKUP(B467,'SKU List'!$A$6:$C$11,3,1)</f>
        <v>45.711</v>
      </c>
      <c r="F467" s="64">
        <f t="shared" si="7"/>
        <v>0.11387648179349315</v>
      </c>
    </row>
    <row r="468" spans="8:8" ht="15.0" customHeight="1">
      <c r="A468" s="25">
        <v>42813.0</v>
      </c>
      <c r="B468" s="10" t="s">
        <v>34</v>
      </c>
      <c r="C468" s="5">
        <v>46.27408933869754</v>
      </c>
      <c r="D468">
        <v>41.0</v>
      </c>
      <c r="E468" s="50">
        <f>VLOOKUP(B468,'SKU List'!$A$6:$C$11,3,1)</f>
        <v>40.632000000000005</v>
      </c>
      <c r="F468" s="64">
        <f t="shared" si="7"/>
        <v>0.13885827275786417</v>
      </c>
    </row>
    <row r="469" spans="8:8" ht="15.0" customHeight="1">
      <c r="A469" s="25">
        <v>42813.0</v>
      </c>
      <c r="B469" s="10">
        <v>8.4325322E7</v>
      </c>
      <c r="C469" s="5">
        <v>39.55324200422548</v>
      </c>
      <c r="D469">
        <v>22.0</v>
      </c>
      <c r="E469" s="50">
        <f>VLOOKUP(B469,'SKU List'!$A$6:$C$11,3,1)</f>
        <v>35.553</v>
      </c>
      <c r="F469" s="64">
        <f t="shared" si="7"/>
        <v>0.1125148933768032</v>
      </c>
    </row>
    <row r="470" spans="8:8" ht="15.0" customHeight="1">
      <c r="A470" s="25">
        <v>42813.0</v>
      </c>
      <c r="B470" s="10" t="s">
        <v>35</v>
      </c>
      <c r="C470" s="5">
        <v>56.23117426958371</v>
      </c>
      <c r="D470">
        <v>42.0</v>
      </c>
      <c r="E470" s="50">
        <f>VLOOKUP(B470,'SKU List'!$A$6:$C$11,3,1)</f>
        <v>5.079000000000001</v>
      </c>
      <c r="F470" s="64">
        <f t="shared" si="7"/>
        <v>10.07130818460006</v>
      </c>
    </row>
    <row r="471" spans="8:8" ht="15.0" customHeight="1">
      <c r="A471" s="25">
        <v>42813.0</v>
      </c>
      <c r="B471" s="10" t="s">
        <v>36</v>
      </c>
      <c r="C471" s="5">
        <v>57.42866766768901</v>
      </c>
      <c r="D471">
        <v>39.0</v>
      </c>
      <c r="E471" s="50">
        <f>VLOOKUP(B471,'SKU List'!$A$6:$C$11,3,1)</f>
        <v>10.158000000000001</v>
      </c>
      <c r="F471" s="64">
        <f t="shared" si="7"/>
        <v>4.653540821784702</v>
      </c>
    </row>
    <row r="472" spans="8:8">
      <c r="A472" s="25">
        <v>42814.0</v>
      </c>
      <c r="B472" s="10" t="s">
        <v>41</v>
      </c>
      <c r="C472" s="5">
        <v>56.063207974118235</v>
      </c>
      <c r="D472">
        <v>35.0</v>
      </c>
      <c r="E472" s="50">
        <f>VLOOKUP(B472,'SKU List'!$A$6:$C$11,3,1)</f>
        <v>50.79</v>
      </c>
      <c r="F472" s="64">
        <f t="shared" si="7"/>
        <v>0.10382374432207592</v>
      </c>
    </row>
    <row r="473" spans="8:8" ht="15.0" customHeight="1">
      <c r="A473" s="25">
        <v>42814.0</v>
      </c>
      <c r="B473" s="10" t="s">
        <v>33</v>
      </c>
      <c r="C473" s="5">
        <v>50.672278682737506</v>
      </c>
      <c r="D473">
        <v>31.0</v>
      </c>
      <c r="E473" s="50">
        <f>VLOOKUP(B473,'SKU List'!$A$6:$C$11,3,1)</f>
        <v>45.711</v>
      </c>
      <c r="F473" s="64">
        <f t="shared" si="7"/>
        <v>0.10853577219350939</v>
      </c>
    </row>
    <row r="474" spans="8:8" ht="15.0" customHeight="1">
      <c r="A474" s="25">
        <v>42814.0</v>
      </c>
      <c r="B474" s="10" t="s">
        <v>34</v>
      </c>
      <c r="C474" s="5">
        <v>50.85769349293123</v>
      </c>
      <c r="D474">
        <v>37.0</v>
      </c>
      <c r="E474" s="50">
        <f>VLOOKUP(B474,'SKU List'!$A$6:$C$11,3,1)</f>
        <v>40.632000000000005</v>
      </c>
      <c r="F474" s="64">
        <f t="shared" si="7"/>
        <v>0.25166601429738206</v>
      </c>
    </row>
    <row r="475" spans="8:8" ht="15.0" customHeight="1">
      <c r="A475" s="25">
        <v>42814.0</v>
      </c>
      <c r="B475" s="10">
        <v>8.4325322E7</v>
      </c>
      <c r="C475" s="5">
        <v>44.12754635298503</v>
      </c>
      <c r="D475">
        <v>25.0</v>
      </c>
      <c r="E475" s="50">
        <f>VLOOKUP(B475,'SKU List'!$A$6:$C$11,3,1)</f>
        <v>35.553</v>
      </c>
      <c r="F475" s="64">
        <f t="shared" si="7"/>
        <v>0.2411764507351006</v>
      </c>
    </row>
    <row r="476" spans="8:8" ht="15.0" customHeight="1">
      <c r="A476" s="25">
        <v>42814.0</v>
      </c>
      <c r="B476" s="10" t="s">
        <v>35</v>
      </c>
      <c r="C476" s="5">
        <v>61.296773264538885</v>
      </c>
      <c r="D476">
        <v>33.0</v>
      </c>
      <c r="E476" s="50">
        <f>VLOOKUP(B476,'SKU List'!$A$6:$C$11,3,1)</f>
        <v>5.079000000000001</v>
      </c>
      <c r="F476" s="64">
        <f t="shared" si="7"/>
        <v>11.068669672088772</v>
      </c>
    </row>
    <row r="477" spans="8:8" ht="15.0" customHeight="1">
      <c r="A477" s="25">
        <v>42814.0</v>
      </c>
      <c r="B477" s="10" t="s">
        <v>36</v>
      </c>
      <c r="C477" s="5">
        <v>63.93033637488163</v>
      </c>
      <c r="D477">
        <v>37.0</v>
      </c>
      <c r="E477" s="50">
        <f>VLOOKUP(B477,'SKU List'!$A$6:$C$11,3,1)</f>
        <v>10.158000000000001</v>
      </c>
      <c r="F477" s="64">
        <f t="shared" si="7"/>
        <v>5.293594839031464</v>
      </c>
    </row>
    <row r="478" spans="8:8">
      <c r="A478" s="25">
        <v>42815.0</v>
      </c>
      <c r="B478" s="10" t="s">
        <v>41</v>
      </c>
      <c r="C478" s="5">
        <v>59.36531150985576</v>
      </c>
      <c r="D478">
        <v>38.0</v>
      </c>
      <c r="E478" s="50">
        <f>VLOOKUP(B478,'SKU List'!$A$6:$C$11,3,1)</f>
        <v>50.79</v>
      </c>
      <c r="F478" s="64">
        <f t="shared" si="7"/>
        <v>0.16883858062326754</v>
      </c>
    </row>
    <row r="479" spans="8:8" ht="15.0" customHeight="1">
      <c r="A479" s="25">
        <v>42815.0</v>
      </c>
      <c r="B479" s="10" t="s">
        <v>33</v>
      </c>
      <c r="C479" s="5">
        <v>57.57468206941245</v>
      </c>
      <c r="D479">
        <v>32.0</v>
      </c>
      <c r="E479" s="50">
        <f>VLOOKUP(B479,'SKU List'!$A$6:$C$11,3,1)</f>
        <v>45.711</v>
      </c>
      <c r="F479" s="64">
        <f t="shared" si="7"/>
        <v>0.25953669946867164</v>
      </c>
    </row>
    <row r="480" spans="8:8" ht="15.0" customHeight="1">
      <c r="A480" s="25">
        <v>42815.0</v>
      </c>
      <c r="B480" s="10" t="s">
        <v>34</v>
      </c>
      <c r="C480" s="5">
        <v>47.57266948513471</v>
      </c>
      <c r="D480">
        <v>42.0</v>
      </c>
      <c r="E480" s="50">
        <f>VLOOKUP(B480,'SKU List'!$A$6:$C$11,3,1)</f>
        <v>40.632000000000005</v>
      </c>
      <c r="F480" s="64">
        <f t="shared" si="7"/>
        <v>0.17081781564123608</v>
      </c>
    </row>
    <row r="481" spans="8:8" ht="15.0" customHeight="1">
      <c r="A481" s="25">
        <v>42815.0</v>
      </c>
      <c r="B481" s="10">
        <v>8.4325322E7</v>
      </c>
      <c r="C481" s="5">
        <v>42.882698279748475</v>
      </c>
      <c r="D481">
        <v>19.0</v>
      </c>
      <c r="E481" s="50">
        <f>VLOOKUP(B481,'SKU List'!$A$6:$C$11,3,1)</f>
        <v>35.553</v>
      </c>
      <c r="F481" s="64">
        <f t="shared" si="7"/>
        <v>0.20616258205351104</v>
      </c>
    </row>
    <row r="482" spans="8:8" ht="15.0" customHeight="1">
      <c r="A482" s="25">
        <v>42815.0</v>
      </c>
      <c r="B482" s="10" t="s">
        <v>35</v>
      </c>
      <c r="C482" s="5">
        <v>64.83254321885316</v>
      </c>
      <c r="D482">
        <v>44.0</v>
      </c>
      <c r="E482" s="50">
        <f>VLOOKUP(B482,'SKU List'!$A$6:$C$11,3,1)</f>
        <v>5.079000000000001</v>
      </c>
      <c r="F482" s="64">
        <f t="shared" si="7"/>
        <v>11.764824417966755</v>
      </c>
    </row>
    <row r="483" spans="8:8" ht="15.0" customHeight="1">
      <c r="A483" s="25">
        <v>42815.0</v>
      </c>
      <c r="B483" s="10" t="s">
        <v>36</v>
      </c>
      <c r="C483" s="5">
        <v>62.0186282451128</v>
      </c>
      <c r="D483">
        <v>42.0</v>
      </c>
      <c r="E483" s="50">
        <f>VLOOKUP(B483,'SKU List'!$A$6:$C$11,3,1)</f>
        <v>10.158000000000001</v>
      </c>
      <c r="F483" s="64">
        <f t="shared" si="7"/>
        <v>5.105397543326717</v>
      </c>
    </row>
    <row r="484" spans="8:8">
      <c r="A484" s="25">
        <v>42816.0</v>
      </c>
      <c r="B484" s="10" t="s">
        <v>41</v>
      </c>
      <c r="C484" s="5">
        <v>59.92365822473259</v>
      </c>
      <c r="D484">
        <v>34.0</v>
      </c>
      <c r="E484" s="50">
        <f>VLOOKUP(B484,'SKU List'!$A$6:$C$11,3,1)</f>
        <v>50.79</v>
      </c>
      <c r="F484" s="64">
        <f t="shared" si="7"/>
        <v>0.17983182171160844</v>
      </c>
    </row>
    <row r="485" spans="8:8" ht="15.0" customHeight="1">
      <c r="A485" s="25">
        <v>42816.0</v>
      </c>
      <c r="B485" s="10" t="s">
        <v>33</v>
      </c>
      <c r="C485" s="5">
        <v>56.65391079573163</v>
      </c>
      <c r="D485">
        <v>26.0</v>
      </c>
      <c r="E485" s="50">
        <f>VLOOKUP(B485,'SKU List'!$A$6:$C$11,3,1)</f>
        <v>45.711</v>
      </c>
      <c r="F485" s="64">
        <f t="shared" si="7"/>
        <v>0.23939338005582103</v>
      </c>
    </row>
    <row r="486" spans="8:8" ht="15.0" customHeight="1">
      <c r="A486" s="25">
        <v>42816.0</v>
      </c>
      <c r="B486" s="10" t="s">
        <v>34</v>
      </c>
      <c r="C486" s="5">
        <v>46.272262935112806</v>
      </c>
      <c r="D486">
        <v>45.0</v>
      </c>
      <c r="E486" s="50">
        <f>VLOOKUP(B486,'SKU List'!$A$6:$C$11,3,1)</f>
        <v>40.632000000000005</v>
      </c>
      <c r="F486" s="64">
        <f t="shared" si="7"/>
        <v>0.13881332287637332</v>
      </c>
    </row>
    <row r="487" spans="8:8" ht="15.0" customHeight="1">
      <c r="A487" s="25">
        <v>42816.0</v>
      </c>
      <c r="B487" s="10">
        <v>8.4325322E7</v>
      </c>
      <c r="C487" s="5">
        <v>40.79727517125393</v>
      </c>
      <c r="D487">
        <v>19.0</v>
      </c>
      <c r="E487" s="50">
        <f>VLOOKUP(B487,'SKU List'!$A$6:$C$11,3,1)</f>
        <v>35.553</v>
      </c>
      <c r="F487" s="64">
        <f t="shared" si="7"/>
        <v>0.1475058411738512</v>
      </c>
    </row>
    <row r="488" spans="8:8" ht="15.0" customHeight="1">
      <c r="A488" s="25">
        <v>42816.0</v>
      </c>
      <c r="B488" s="10" t="s">
        <v>35</v>
      </c>
      <c r="C488" s="5">
        <v>58.46958177380099</v>
      </c>
      <c r="D488">
        <v>44.0</v>
      </c>
      <c r="E488" s="50">
        <f>VLOOKUP(B488,'SKU List'!$A$6:$C$11,3,1)</f>
        <v>5.079000000000001</v>
      </c>
      <c r="F488" s="64">
        <f t="shared" si="7"/>
        <v>10.512026338610156</v>
      </c>
    </row>
    <row r="489" spans="8:8" ht="15.0" customHeight="1">
      <c r="A489" s="25">
        <v>42816.0</v>
      </c>
      <c r="B489" s="10" t="s">
        <v>36</v>
      </c>
      <c r="C489" s="5">
        <v>57.566437022430264</v>
      </c>
      <c r="D489">
        <v>33.0</v>
      </c>
      <c r="E489" s="50">
        <f>VLOOKUP(B489,'SKU List'!$A$6:$C$11,3,1)</f>
        <v>10.158000000000001</v>
      </c>
      <c r="F489" s="64">
        <f t="shared" si="7"/>
        <v>4.667103467457202</v>
      </c>
    </row>
    <row r="490" spans="8:8">
      <c r="A490" s="25">
        <v>42817.0</v>
      </c>
      <c r="B490" s="10" t="s">
        <v>41</v>
      </c>
      <c r="C490" s="5">
        <v>65.8215019793194</v>
      </c>
      <c r="D490">
        <v>40.0</v>
      </c>
      <c r="E490" s="50">
        <f>VLOOKUP(B490,'SKU List'!$A$6:$C$11,3,1)</f>
        <v>50.79</v>
      </c>
      <c r="F490" s="64">
        <f t="shared" si="7"/>
        <v>0.29595396690922215</v>
      </c>
    </row>
    <row r="491" spans="8:8" ht="15.0" customHeight="1">
      <c r="A491" s="25">
        <v>42817.0</v>
      </c>
      <c r="B491" s="10" t="s">
        <v>33</v>
      </c>
      <c r="C491" s="5">
        <v>58.20164590790423</v>
      </c>
      <c r="D491">
        <v>29.0</v>
      </c>
      <c r="E491" s="50">
        <f>VLOOKUP(B491,'SKU List'!$A$6:$C$11,3,1)</f>
        <v>45.711</v>
      </c>
      <c r="F491" s="64">
        <f t="shared" si="7"/>
        <v>0.27325251926022687</v>
      </c>
    </row>
    <row r="492" spans="8:8" ht="15.0" customHeight="1">
      <c r="A492" s="25">
        <v>42817.0</v>
      </c>
      <c r="B492" s="10" t="s">
        <v>34</v>
      </c>
      <c r="C492" s="5">
        <v>46.1493726620889</v>
      </c>
      <c r="D492">
        <v>38.0</v>
      </c>
      <c r="E492" s="50">
        <f>VLOOKUP(B492,'SKU List'!$A$6:$C$11,3,1)</f>
        <v>40.632000000000005</v>
      </c>
      <c r="F492" s="64">
        <f t="shared" si="7"/>
        <v>0.13578885267988028</v>
      </c>
    </row>
    <row r="493" spans="8:8" ht="15.0" customHeight="1">
      <c r="A493" s="25">
        <v>42817.0</v>
      </c>
      <c r="B493" s="10">
        <v>8.4325322E7</v>
      </c>
      <c r="C493" s="5">
        <v>44.07649235755085</v>
      </c>
      <c r="D493">
        <v>21.0</v>
      </c>
      <c r="E493" s="50">
        <f>VLOOKUP(B493,'SKU List'!$A$6:$C$11,3,1)</f>
        <v>35.553</v>
      </c>
      <c r="F493" s="64">
        <f t="shared" si="7"/>
        <v>0.23974045390124182</v>
      </c>
    </row>
    <row r="494" spans="8:8" ht="15.0" customHeight="1">
      <c r="A494" s="25">
        <v>42817.0</v>
      </c>
      <c r="B494" s="10" t="s">
        <v>35</v>
      </c>
      <c r="C494" s="5">
        <v>58.554116278429575</v>
      </c>
      <c r="D494">
        <v>34.0</v>
      </c>
      <c r="E494" s="50">
        <f>VLOOKUP(B494,'SKU List'!$A$6:$C$11,3,1)</f>
        <v>5.079000000000001</v>
      </c>
      <c r="F494" s="64">
        <f t="shared" si="7"/>
        <v>10.528670265491153</v>
      </c>
    </row>
    <row r="495" spans="8:8" ht="15.0" customHeight="1">
      <c r="A495" s="25">
        <v>42817.0</v>
      </c>
      <c r="B495" s="10" t="s">
        <v>36</v>
      </c>
      <c r="C495" s="5">
        <v>59.86384133339263</v>
      </c>
      <c r="D495">
        <v>41.0</v>
      </c>
      <c r="E495" s="50">
        <f>VLOOKUP(B495,'SKU List'!$A$6:$C$11,3,1)</f>
        <v>10.158000000000001</v>
      </c>
      <c r="F495" s="64">
        <f t="shared" si="7"/>
        <v>4.893270460070154</v>
      </c>
    </row>
    <row r="496" spans="8:8">
      <c r="A496" s="25">
        <v>42818.0</v>
      </c>
      <c r="B496" s="10" t="s">
        <v>41</v>
      </c>
      <c r="C496" s="5">
        <v>58.632805192893834</v>
      </c>
      <c r="D496">
        <v>37.0</v>
      </c>
      <c r="E496" s="50">
        <f>VLOOKUP(B496,'SKU List'!$A$6:$C$11,3,1)</f>
        <v>50.79</v>
      </c>
      <c r="F496" s="64">
        <f t="shared" si="7"/>
        <v>0.15441632590852206</v>
      </c>
    </row>
    <row r="497" spans="8:8" ht="15.0" customHeight="1">
      <c r="A497" s="25">
        <v>42818.0</v>
      </c>
      <c r="B497" s="10" t="s">
        <v>33</v>
      </c>
      <c r="C497" s="5">
        <v>53.642899859875136</v>
      </c>
      <c r="D497">
        <v>28.0</v>
      </c>
      <c r="E497" s="50">
        <f>VLOOKUP(B497,'SKU List'!$A$6:$C$11,3,1)</f>
        <v>45.711</v>
      </c>
      <c r="F497" s="64">
        <f t="shared" si="7"/>
        <v>0.17352278138468066</v>
      </c>
    </row>
    <row r="498" spans="8:8" ht="15.0" customHeight="1">
      <c r="A498" s="25">
        <v>42818.0</v>
      </c>
      <c r="B498" s="10" t="s">
        <v>34</v>
      </c>
      <c r="C498" s="5">
        <v>48.601243577599696</v>
      </c>
      <c r="D498">
        <v>38.0</v>
      </c>
      <c r="E498" s="50">
        <f>VLOOKUP(B498,'SKU List'!$A$6:$C$11,3,1)</f>
        <v>40.632000000000005</v>
      </c>
      <c r="F498" s="64">
        <f t="shared" si="7"/>
        <v>0.1961322006694155</v>
      </c>
    </row>
    <row r="499" spans="8:8" ht="15.0" customHeight="1">
      <c r="A499" s="25">
        <v>42818.0</v>
      </c>
      <c r="B499" s="10">
        <v>8.4325322E7</v>
      </c>
      <c r="C499" s="5">
        <v>40.19697251230633</v>
      </c>
      <c r="D499">
        <v>24.0</v>
      </c>
      <c r="E499" s="50">
        <f>VLOOKUP(B499,'SKU List'!$A$6:$C$11,3,1)</f>
        <v>35.553</v>
      </c>
      <c r="F499" s="64">
        <f t="shared" si="7"/>
        <v>0.13062111530127793</v>
      </c>
    </row>
    <row r="500" spans="8:8" ht="15.0" customHeight="1">
      <c r="A500" s="25">
        <v>42818.0</v>
      </c>
      <c r="B500" s="10" t="s">
        <v>35</v>
      </c>
      <c r="C500" s="5">
        <v>62.64949286205234</v>
      </c>
      <c r="D500">
        <v>38.0</v>
      </c>
      <c r="E500" s="50">
        <f>VLOOKUP(B500,'SKU List'!$A$6:$C$11,3,1)</f>
        <v>5.079000000000001</v>
      </c>
      <c r="F500" s="64">
        <f t="shared" si="7"/>
        <v>11.33500548573584</v>
      </c>
    </row>
    <row r="501" spans="8:8" ht="15.0" customHeight="1">
      <c r="A501" s="25">
        <v>42818.0</v>
      </c>
      <c r="B501" s="10" t="s">
        <v>36</v>
      </c>
      <c r="C501" s="5">
        <v>57.49769250674115</v>
      </c>
      <c r="D501">
        <v>41.0</v>
      </c>
      <c r="E501" s="50">
        <f>VLOOKUP(B501,'SKU List'!$A$6:$C$11,3,1)</f>
        <v>10.158000000000001</v>
      </c>
      <c r="F501" s="64">
        <f t="shared" si="7"/>
        <v>4.660335942778219</v>
      </c>
    </row>
    <row r="502" spans="8:8">
      <c r="A502" s="25">
        <v>42819.0</v>
      </c>
      <c r="B502" s="10" t="s">
        <v>41</v>
      </c>
      <c r="C502" s="5">
        <v>57.133350230086684</v>
      </c>
      <c r="D502">
        <v>35.0</v>
      </c>
      <c r="E502" s="50">
        <f>VLOOKUP(B502,'SKU List'!$A$6:$C$11,3,1)</f>
        <v>50.79</v>
      </c>
      <c r="F502" s="64">
        <f t="shared" si="7"/>
        <v>0.12489368438839703</v>
      </c>
    </row>
    <row r="503" spans="8:8" ht="15.0" customHeight="1">
      <c r="A503" s="25">
        <v>42819.0</v>
      </c>
      <c r="B503" s="10" t="s">
        <v>33</v>
      </c>
      <c r="C503" s="5">
        <v>53.136685340042185</v>
      </c>
      <c r="D503">
        <v>31.0</v>
      </c>
      <c r="E503" s="50">
        <f>VLOOKUP(B503,'SKU List'!$A$6:$C$11,3,1)</f>
        <v>45.711</v>
      </c>
      <c r="F503" s="64">
        <f t="shared" si="7"/>
        <v>0.16244854280243676</v>
      </c>
    </row>
    <row r="504" spans="8:8" ht="15.0" customHeight="1">
      <c r="A504" s="25">
        <v>42819.0</v>
      </c>
      <c r="B504" s="10" t="s">
        <v>34</v>
      </c>
      <c r="C504" s="5">
        <v>51.47194886923355</v>
      </c>
      <c r="D504">
        <v>41.0</v>
      </c>
      <c r="E504" s="50">
        <f>VLOOKUP(B504,'SKU List'!$A$6:$C$11,3,1)</f>
        <v>40.632000000000005</v>
      </c>
      <c r="F504" s="64">
        <f t="shared" si="7"/>
        <v>0.266783541770859</v>
      </c>
    </row>
    <row r="505" spans="8:8" ht="15.0" customHeight="1">
      <c r="A505" s="25">
        <v>42819.0</v>
      </c>
      <c r="B505" s="10">
        <v>8.4325322E7</v>
      </c>
      <c r="C505" s="5">
        <v>43.9850170547253</v>
      </c>
      <c r="D505">
        <v>19.0</v>
      </c>
      <c r="E505" s="50">
        <f>VLOOKUP(B505,'SKU List'!$A$6:$C$11,3,1)</f>
        <v>35.553</v>
      </c>
      <c r="F505" s="64">
        <f t="shared" si="7"/>
        <v>0.2371675260800861</v>
      </c>
    </row>
    <row r="506" spans="8:8" ht="15.0" customHeight="1">
      <c r="A506" s="25">
        <v>42819.0</v>
      </c>
      <c r="B506" s="10" t="s">
        <v>35</v>
      </c>
      <c r="C506" s="5">
        <v>62.8181769778521</v>
      </c>
      <c r="D506">
        <v>40.0</v>
      </c>
      <c r="E506" s="50">
        <f>VLOOKUP(B506,'SKU List'!$A$6:$C$11,3,1)</f>
        <v>5.079000000000001</v>
      </c>
      <c r="F506" s="64">
        <f t="shared" si="7"/>
        <v>11.368217558151622</v>
      </c>
    </row>
    <row r="507" spans="8:8" ht="15.0" customHeight="1">
      <c r="A507" s="25">
        <v>42819.0</v>
      </c>
      <c r="B507" s="10" t="s">
        <v>36</v>
      </c>
      <c r="C507" s="5">
        <v>62.975088137212715</v>
      </c>
      <c r="D507">
        <v>37.0</v>
      </c>
      <c r="E507" s="50">
        <f>VLOOKUP(B507,'SKU List'!$A$6:$C$11,3,1)</f>
        <v>10.158000000000001</v>
      </c>
      <c r="F507" s="64">
        <f t="shared" si="7"/>
        <v>5.199555831582271</v>
      </c>
    </row>
    <row r="508" spans="8:8">
      <c r="A508" s="25">
        <v>42820.0</v>
      </c>
      <c r="B508" s="10" t="s">
        <v>41</v>
      </c>
      <c r="C508" s="5">
        <v>64.91678127229606</v>
      </c>
      <c r="D508">
        <v>36.0</v>
      </c>
      <c r="E508" s="50">
        <f>VLOOKUP(B508,'SKU List'!$A$6:$C$11,3,1)</f>
        <v>50.79</v>
      </c>
      <c r="F508" s="64">
        <f t="shared" si="7"/>
        <v>0.2781409976825372</v>
      </c>
    </row>
    <row r="509" spans="8:8" ht="15.0" customHeight="1">
      <c r="A509" s="25">
        <v>42820.0</v>
      </c>
      <c r="B509" s="10" t="s">
        <v>33</v>
      </c>
      <c r="C509" s="5">
        <v>55.301018286192964</v>
      </c>
      <c r="D509">
        <v>31.0</v>
      </c>
      <c r="E509" s="50">
        <f>VLOOKUP(B509,'SKU List'!$A$6:$C$11,3,1)</f>
        <v>45.711</v>
      </c>
      <c r="F509" s="64">
        <f t="shared" si="7"/>
        <v>0.2097967291503788</v>
      </c>
    </row>
    <row r="510" spans="8:8" ht="15.0" customHeight="1">
      <c r="A510" s="25">
        <v>42820.0</v>
      </c>
      <c r="B510" s="10" t="s">
        <v>34</v>
      </c>
      <c r="C510" s="5">
        <v>47.5593237862996</v>
      </c>
      <c r="D510">
        <v>46.0</v>
      </c>
      <c r="E510" s="50">
        <f>VLOOKUP(B510,'SKU List'!$A$6:$C$11,3,1)</f>
        <v>40.632000000000005</v>
      </c>
      <c r="F510" s="64">
        <f t="shared" si="7"/>
        <v>0.17048936272641255</v>
      </c>
    </row>
    <row r="511" spans="8:8" ht="15.0" customHeight="1">
      <c r="A511" s="25">
        <v>42820.0</v>
      </c>
      <c r="B511" s="10">
        <v>8.4325322E7</v>
      </c>
      <c r="C511" s="5">
        <v>40.68995803059672</v>
      </c>
      <c r="D511">
        <v>18.0</v>
      </c>
      <c r="E511" s="50">
        <f>VLOOKUP(B511,'SKU List'!$A$6:$C$11,3,1)</f>
        <v>35.553</v>
      </c>
      <c r="F511" s="64">
        <f t="shared" si="7"/>
        <v>0.14448732963735053</v>
      </c>
    </row>
    <row r="512" spans="8:8" ht="15.0" customHeight="1">
      <c r="A512" s="25">
        <v>42820.0</v>
      </c>
      <c r="B512" s="10" t="s">
        <v>35</v>
      </c>
      <c r="C512" s="5">
        <v>64.4396624678724</v>
      </c>
      <c r="D512">
        <v>42.0</v>
      </c>
      <c r="E512" s="50">
        <f>VLOOKUP(B512,'SKU List'!$A$6:$C$11,3,1)</f>
        <v>5.079000000000001</v>
      </c>
      <c r="F512" s="64">
        <f t="shared" si="7"/>
        <v>11.68747046030171</v>
      </c>
    </row>
    <row r="513" spans="8:8" ht="15.0" customHeight="1">
      <c r="A513" s="25">
        <v>42820.0</v>
      </c>
      <c r="B513" s="10" t="s">
        <v>36</v>
      </c>
      <c r="C513" s="5">
        <v>65.46734233051164</v>
      </c>
      <c r="D513">
        <v>36.0</v>
      </c>
      <c r="E513" s="50">
        <f>VLOOKUP(B513,'SKU List'!$A$6:$C$11,3,1)</f>
        <v>10.158000000000001</v>
      </c>
      <c r="F513" s="64">
        <f t="shared" si="7"/>
        <v>5.444904738187796</v>
      </c>
    </row>
    <row r="514" spans="8:8">
      <c r="A514" s="25">
        <v>42821.0</v>
      </c>
      <c r="B514" s="10" t="s">
        <v>41</v>
      </c>
      <c r="C514" s="5">
        <v>57.75696360626417</v>
      </c>
      <c r="D514">
        <v>44.0</v>
      </c>
      <c r="E514" s="50">
        <f>VLOOKUP(B514,'SKU List'!$A$6:$C$11,3,1)</f>
        <v>50.79</v>
      </c>
      <c r="F514" s="64">
        <f t="shared" si="7"/>
        <v>0.13717195523260825</v>
      </c>
    </row>
    <row r="515" spans="8:8" ht="15.0" customHeight="1">
      <c r="A515" s="25">
        <v>42821.0</v>
      </c>
      <c r="B515" s="10" t="s">
        <v>33</v>
      </c>
      <c r="C515" s="5">
        <v>58.21778787026966</v>
      </c>
      <c r="D515">
        <v>32.0</v>
      </c>
      <c r="E515" s="50">
        <f>VLOOKUP(B515,'SKU List'!$A$6:$C$11,3,1)</f>
        <v>45.711</v>
      </c>
      <c r="F515" s="64">
        <f t="shared" si="7"/>
        <v>0.2736056500682475</v>
      </c>
    </row>
    <row r="516" spans="8:8" ht="15.0" customHeight="1">
      <c r="A516" s="25">
        <v>42821.0</v>
      </c>
      <c r="B516" s="10" t="s">
        <v>34</v>
      </c>
      <c r="C516" s="5">
        <v>46.59271780886518</v>
      </c>
      <c r="D516">
        <v>43.0</v>
      </c>
      <c r="E516" s="50">
        <f>VLOOKUP(B516,'SKU List'!$A$6:$C$11,3,1)</f>
        <v>40.632000000000005</v>
      </c>
      <c r="F516" s="64">
        <f t="shared" si="7"/>
        <v>0.14670008389607148</v>
      </c>
    </row>
    <row r="517" spans="8:8" ht="15.0" customHeight="1">
      <c r="A517" s="25">
        <v>42821.0</v>
      </c>
      <c r="B517" s="10">
        <v>8.4325322E7</v>
      </c>
      <c r="C517" s="5">
        <v>44.9491985354094</v>
      </c>
      <c r="D517">
        <v>23.0</v>
      </c>
      <c r="E517" s="50">
        <f>VLOOKUP(B517,'SKU List'!$A$6:$C$11,3,1)</f>
        <v>35.553</v>
      </c>
      <c r="F517" s="64">
        <f t="shared" si="8" ref="F517:F580">(C517-E517)/E517</f>
        <v>0.2642870794422244</v>
      </c>
    </row>
    <row r="518" spans="8:8" ht="15.0" customHeight="1">
      <c r="A518" s="25">
        <v>42821.0</v>
      </c>
      <c r="B518" s="10" t="s">
        <v>35</v>
      </c>
      <c r="C518" s="5">
        <v>58.62689108173147</v>
      </c>
      <c r="D518">
        <v>43.0</v>
      </c>
      <c r="E518" s="50">
        <f>VLOOKUP(B518,'SKU List'!$A$6:$C$11,3,1)</f>
        <v>5.079000000000001</v>
      </c>
      <c r="F518" s="64">
        <f t="shared" si="8"/>
        <v>10.54299883475713</v>
      </c>
    </row>
    <row r="519" spans="8:8" ht="15.0" customHeight="1">
      <c r="A519" s="25">
        <v>42821.0</v>
      </c>
      <c r="B519" s="10" t="s">
        <v>36</v>
      </c>
      <c r="C519" s="5">
        <v>57.84905004656536</v>
      </c>
      <c r="D519">
        <v>35.0</v>
      </c>
      <c r="E519" s="50">
        <f>VLOOKUP(B519,'SKU List'!$A$6:$C$11,3,1)</f>
        <v>10.158000000000001</v>
      </c>
      <c r="F519" s="64">
        <f t="shared" si="8"/>
        <v>4.6949251867065716</v>
      </c>
    </row>
    <row r="520" spans="8:8">
      <c r="A520" s="25">
        <v>42822.0</v>
      </c>
      <c r="B520" s="10" t="s">
        <v>41</v>
      </c>
      <c r="C520" s="5">
        <v>58.81567351618916</v>
      </c>
      <c r="D520">
        <v>35.0</v>
      </c>
      <c r="E520" s="50">
        <f>VLOOKUP(B520,'SKU List'!$A$6:$C$11,3,1)</f>
        <v>50.79</v>
      </c>
      <c r="F520" s="64">
        <f t="shared" si="8"/>
        <v>0.15801680480781963</v>
      </c>
    </row>
    <row r="521" spans="8:8" ht="15.0" customHeight="1">
      <c r="A521" s="25">
        <v>42822.0</v>
      </c>
      <c r="B521" s="10" t="s">
        <v>33</v>
      </c>
      <c r="C521" s="5">
        <v>59.28133268824801</v>
      </c>
      <c r="D521">
        <v>25.0</v>
      </c>
      <c r="E521" s="50">
        <f>VLOOKUP(B521,'SKU List'!$A$6:$C$11,3,1)</f>
        <v>45.711</v>
      </c>
      <c r="F521" s="64">
        <f t="shared" si="8"/>
        <v>0.29687236525667804</v>
      </c>
    </row>
    <row r="522" spans="8:8" ht="15.0" customHeight="1">
      <c r="A522" s="25">
        <v>42822.0</v>
      </c>
      <c r="B522" s="10" t="s">
        <v>34</v>
      </c>
      <c r="C522" s="5">
        <v>48.902017605682246</v>
      </c>
      <c r="D522">
        <v>47.0</v>
      </c>
      <c r="E522" s="50">
        <f>VLOOKUP(B522,'SKU List'!$A$6:$C$11,3,1)</f>
        <v>40.632000000000005</v>
      </c>
      <c r="F522" s="64">
        <f t="shared" si="8"/>
        <v>0.20353459356374878</v>
      </c>
    </row>
    <row r="523" spans="8:8" ht="15.0" customHeight="1">
      <c r="A523" s="25">
        <v>42822.0</v>
      </c>
      <c r="B523" s="10">
        <v>8.4325322E7</v>
      </c>
      <c r="C523" s="5">
        <v>44.56559810752214</v>
      </c>
      <c r="D523">
        <v>25.0</v>
      </c>
      <c r="E523" s="50">
        <f>VLOOKUP(B523,'SKU List'!$A$6:$C$11,3,1)</f>
        <v>35.553</v>
      </c>
      <c r="F523" s="64">
        <f t="shared" si="8"/>
        <v>0.2534975419098851</v>
      </c>
    </row>
    <row r="524" spans="8:8" ht="15.0" customHeight="1">
      <c r="A524" s="25">
        <v>42822.0</v>
      </c>
      <c r="B524" s="10" t="s">
        <v>35</v>
      </c>
      <c r="C524" s="5">
        <v>65.88486907216462</v>
      </c>
      <c r="D524">
        <v>40.0</v>
      </c>
      <c r="E524" s="50">
        <f>VLOOKUP(B524,'SKU List'!$A$6:$C$11,3,1)</f>
        <v>5.079000000000001</v>
      </c>
      <c r="F524" s="64">
        <f t="shared" si="8"/>
        <v>11.972015962229692</v>
      </c>
    </row>
    <row r="525" spans="8:8" ht="15.0" customHeight="1">
      <c r="A525" s="25">
        <v>42822.0</v>
      </c>
      <c r="B525" s="10" t="s">
        <v>36</v>
      </c>
      <c r="C525" s="5">
        <v>60.88141158138656</v>
      </c>
      <c r="D525">
        <v>36.0</v>
      </c>
      <c r="E525" s="50">
        <f>VLOOKUP(B525,'SKU List'!$A$6:$C$11,3,1)</f>
        <v>10.158000000000001</v>
      </c>
      <c r="F525" s="64">
        <f t="shared" si="8"/>
        <v>4.993444731382807</v>
      </c>
    </row>
    <row r="526" spans="8:8">
      <c r="A526" s="25">
        <v>42823.0</v>
      </c>
      <c r="B526" s="10" t="s">
        <v>41</v>
      </c>
      <c r="C526" s="5">
        <v>63.76241524563532</v>
      </c>
      <c r="D526">
        <v>39.0</v>
      </c>
      <c r="E526" s="50">
        <f>VLOOKUP(B526,'SKU List'!$A$6:$C$11,3,1)</f>
        <v>50.79</v>
      </c>
      <c r="F526" s="64">
        <f t="shared" si="8"/>
        <v>0.2554127829422193</v>
      </c>
    </row>
    <row r="527" spans="8:8" ht="15.0" customHeight="1">
      <c r="A527" s="25">
        <v>42823.0</v>
      </c>
      <c r="B527" s="10" t="s">
        <v>33</v>
      </c>
      <c r="C527" s="5">
        <v>58.36763182015764</v>
      </c>
      <c r="D527">
        <v>30.0</v>
      </c>
      <c r="E527" s="50">
        <f>VLOOKUP(B527,'SKU List'!$A$6:$C$11,3,1)</f>
        <v>45.711</v>
      </c>
      <c r="F527" s="64">
        <f t="shared" si="8"/>
        <v>0.27688372208347317</v>
      </c>
    </row>
    <row r="528" spans="8:8" ht="15.0" customHeight="1">
      <c r="A528" s="25">
        <v>42823.0</v>
      </c>
      <c r="B528" s="10" t="s">
        <v>34</v>
      </c>
      <c r="C528" s="5">
        <v>48.226222200723114</v>
      </c>
      <c r="D528">
        <v>42.0</v>
      </c>
      <c r="E528" s="50">
        <f>VLOOKUP(B528,'SKU List'!$A$6:$C$11,3,1)</f>
        <v>40.632000000000005</v>
      </c>
      <c r="F528" s="64">
        <f t="shared" si="8"/>
        <v>0.18690249558779062</v>
      </c>
    </row>
    <row r="529" spans="8:8" ht="15.0" customHeight="1">
      <c r="A529" s="25">
        <v>42823.0</v>
      </c>
      <c r="B529" s="10">
        <v>8.4325322E7</v>
      </c>
      <c r="C529" s="5">
        <v>41.07390228395188</v>
      </c>
      <c r="D529">
        <v>21.0</v>
      </c>
      <c r="E529" s="50">
        <f>VLOOKUP(B529,'SKU List'!$A$6:$C$11,3,1)</f>
        <v>35.553</v>
      </c>
      <c r="F529" s="64">
        <f t="shared" si="8"/>
        <v>0.15528653795606234</v>
      </c>
    </row>
    <row r="530" spans="8:8" ht="15.0" customHeight="1">
      <c r="A530" s="25">
        <v>42823.0</v>
      </c>
      <c r="B530" s="10" t="s">
        <v>35</v>
      </c>
      <c r="C530" s="5">
        <v>58.881187320779745</v>
      </c>
      <c r="D530">
        <v>43.0</v>
      </c>
      <c r="E530" s="50">
        <f>VLOOKUP(B530,'SKU List'!$A$6:$C$11,3,1)</f>
        <v>5.079000000000001</v>
      </c>
      <c r="F530" s="64">
        <f t="shared" si="8"/>
        <v>10.593067005469528</v>
      </c>
    </row>
    <row r="531" spans="8:8" ht="15.0" customHeight="1">
      <c r="A531" s="25">
        <v>42823.0</v>
      </c>
      <c r="B531" s="10" t="s">
        <v>36</v>
      </c>
      <c r="C531" s="5">
        <v>56.51462724414093</v>
      </c>
      <c r="D531">
        <v>42.0</v>
      </c>
      <c r="E531" s="50">
        <f>VLOOKUP(B531,'SKU List'!$A$6:$C$11,3,1)</f>
        <v>10.158000000000001</v>
      </c>
      <c r="F531" s="64">
        <f t="shared" si="8"/>
        <v>4.563558500112318</v>
      </c>
    </row>
    <row r="532" spans="8:8">
      <c r="A532" s="25">
        <v>42824.0</v>
      </c>
      <c r="B532" s="10" t="s">
        <v>41</v>
      </c>
      <c r="C532" s="5">
        <v>56.89442193703874</v>
      </c>
      <c r="D532">
        <v>40.0</v>
      </c>
      <c r="E532" s="50">
        <f>VLOOKUP(B532,'SKU List'!$A$6:$C$11,3,1)</f>
        <v>50.79</v>
      </c>
      <c r="F532" s="64">
        <f t="shared" si="8"/>
        <v>0.12018944550184571</v>
      </c>
    </row>
    <row r="533" spans="8:8" ht="15.0" customHeight="1">
      <c r="A533" s="25">
        <v>42824.0</v>
      </c>
      <c r="B533" s="10" t="s">
        <v>33</v>
      </c>
      <c r="C533" s="5">
        <v>54.82443839759157</v>
      </c>
      <c r="D533">
        <v>32.0</v>
      </c>
      <c r="E533" s="50">
        <f>VLOOKUP(B533,'SKU List'!$A$6:$C$11,3,1)</f>
        <v>45.711</v>
      </c>
      <c r="F533" s="64">
        <f t="shared" si="8"/>
        <v>0.1993707947231864</v>
      </c>
    </row>
    <row r="534" spans="8:8" ht="15.0" customHeight="1">
      <c r="A534" s="25">
        <v>42824.0</v>
      </c>
      <c r="B534" s="10" t="s">
        <v>34</v>
      </c>
      <c r="C534" s="5">
        <v>48.86869715138014</v>
      </c>
      <c r="D534">
        <v>42.0</v>
      </c>
      <c r="E534" s="50">
        <f>VLOOKUP(B534,'SKU List'!$A$6:$C$11,3,1)</f>
        <v>40.632000000000005</v>
      </c>
      <c r="F534" s="64">
        <f t="shared" si="8"/>
        <v>0.20271453906724093</v>
      </c>
    </row>
    <row r="535" spans="8:8" ht="15.0" customHeight="1">
      <c r="A535" s="25">
        <v>42824.0</v>
      </c>
      <c r="B535" s="10">
        <v>8.4325322E7</v>
      </c>
      <c r="C535" s="5">
        <v>44.292231465235524</v>
      </c>
      <c r="D535">
        <v>25.0</v>
      </c>
      <c r="E535" s="50">
        <f>VLOOKUP(B535,'SKU List'!$A$6:$C$11,3,1)</f>
        <v>35.553</v>
      </c>
      <c r="F535" s="64">
        <f t="shared" si="8"/>
        <v>0.2458085524494565</v>
      </c>
    </row>
    <row r="536" spans="8:8" ht="15.0" customHeight="1">
      <c r="A536" s="25">
        <v>42824.0</v>
      </c>
      <c r="B536" s="10" t="s">
        <v>35</v>
      </c>
      <c r="C536" s="5">
        <v>59.637951928883865</v>
      </c>
      <c r="D536">
        <v>44.0</v>
      </c>
      <c r="E536" s="50">
        <f>VLOOKUP(B536,'SKU List'!$A$6:$C$11,3,1)</f>
        <v>5.079000000000001</v>
      </c>
      <c r="F536" s="64">
        <f t="shared" si="8"/>
        <v>10.742065746974573</v>
      </c>
    </row>
    <row r="537" spans="8:8" ht="15.0" customHeight="1">
      <c r="A537" s="25">
        <v>42824.0</v>
      </c>
      <c r="B537" s="10" t="s">
        <v>36</v>
      </c>
      <c r="C537" s="5">
        <v>64.34467715219907</v>
      </c>
      <c r="D537">
        <v>39.0</v>
      </c>
      <c r="E537" s="50">
        <f>VLOOKUP(B537,'SKU List'!$A$6:$C$11,3,1)</f>
        <v>10.158000000000001</v>
      </c>
      <c r="F537" s="64">
        <f t="shared" si="8"/>
        <v>5.334384441051296</v>
      </c>
    </row>
    <row r="538" spans="8:8">
      <c r="A538" s="25">
        <v>42825.0</v>
      </c>
      <c r="B538" s="10" t="s">
        <v>41</v>
      </c>
      <c r="C538" s="5">
        <v>59.439735146269506</v>
      </c>
      <c r="D538">
        <v>43.0</v>
      </c>
      <c r="E538" s="50">
        <f>VLOOKUP(B538,'SKU List'!$A$6:$C$11,3,1)</f>
        <v>50.79</v>
      </c>
      <c r="F538" s="64">
        <f t="shared" si="8"/>
        <v>0.17030390128508577</v>
      </c>
    </row>
    <row r="539" spans="8:8" ht="15.0" customHeight="1">
      <c r="A539" s="25">
        <v>42825.0</v>
      </c>
      <c r="B539" s="10" t="s">
        <v>33</v>
      </c>
      <c r="C539" s="5">
        <v>55.66975833249448</v>
      </c>
      <c r="D539">
        <v>29.0</v>
      </c>
      <c r="E539" s="50">
        <f>VLOOKUP(B539,'SKU List'!$A$6:$C$11,3,1)</f>
        <v>45.711</v>
      </c>
      <c r="F539" s="64">
        <f t="shared" si="8"/>
        <v>0.2178634974621969</v>
      </c>
    </row>
    <row r="540" spans="8:8" ht="15.0" customHeight="1">
      <c r="A540" s="25">
        <v>42825.0</v>
      </c>
      <c r="B540" s="10" t="s">
        <v>34</v>
      </c>
      <c r="C540" s="5">
        <v>52.07401437115539</v>
      </c>
      <c r="D540">
        <v>36.0</v>
      </c>
      <c r="E540" s="50">
        <f>VLOOKUP(B540,'SKU List'!$A$6:$C$11,3,1)</f>
        <v>40.632000000000005</v>
      </c>
      <c r="F540" s="64">
        <f t="shared" si="8"/>
        <v>0.28160106249151867</v>
      </c>
    </row>
    <row r="541" spans="8:8" ht="15.0" customHeight="1">
      <c r="A541" s="25">
        <v>42825.0</v>
      </c>
      <c r="B541" s="10">
        <v>8.4325322E7</v>
      </c>
      <c r="C541" s="5">
        <v>39.158725336615575</v>
      </c>
      <c r="D541">
        <v>25.0</v>
      </c>
      <c r="E541" s="50">
        <f>VLOOKUP(B541,'SKU List'!$A$6:$C$11,3,1)</f>
        <v>35.553</v>
      </c>
      <c r="F541" s="64">
        <f t="shared" si="8"/>
        <v>0.10141831453367024</v>
      </c>
    </row>
    <row r="542" spans="8:8" ht="15.0" customHeight="1">
      <c r="A542" s="25">
        <v>42825.0</v>
      </c>
      <c r="B542" s="10" t="s">
        <v>35</v>
      </c>
      <c r="C542" s="5">
        <v>64.0991824686751</v>
      </c>
      <c r="D542">
        <v>36.0</v>
      </c>
      <c r="E542" s="50">
        <f>VLOOKUP(B542,'SKU List'!$A$6:$C$11,3,1)</f>
        <v>5.079000000000001</v>
      </c>
      <c r="F542" s="64">
        <f t="shared" si="8"/>
        <v>11.62043364218844</v>
      </c>
    </row>
    <row r="543" spans="8:8" ht="15.0" customHeight="1">
      <c r="A543" s="25">
        <v>42825.0</v>
      </c>
      <c r="B543" s="10" t="s">
        <v>36</v>
      </c>
      <c r="C543" s="5">
        <v>59.03396609294193</v>
      </c>
      <c r="D543">
        <v>33.0</v>
      </c>
      <c r="E543" s="50">
        <f>VLOOKUP(B543,'SKU List'!$A$6:$C$11,3,1)</f>
        <v>10.158000000000001</v>
      </c>
      <c r="F543" s="64">
        <f t="shared" si="8"/>
        <v>4.8115737441368305</v>
      </c>
    </row>
    <row r="544" spans="8:8">
      <c r="A544" s="25">
        <v>42826.0</v>
      </c>
      <c r="B544" s="10" t="s">
        <v>41</v>
      </c>
      <c r="C544" s="5">
        <v>59.685767057161584</v>
      </c>
      <c r="D544">
        <v>40.0</v>
      </c>
      <c r="E544" s="50">
        <f>VLOOKUP(B544,'SKU List'!$A$6:$C$11,3,1)</f>
        <v>50.79</v>
      </c>
      <c r="F544" s="64">
        <f t="shared" si="8"/>
        <v>0.1751480027005628</v>
      </c>
    </row>
    <row r="545" spans="8:8" ht="15.0" customHeight="1">
      <c r="A545" s="25">
        <v>42826.0</v>
      </c>
      <c r="B545" s="10" t="s">
        <v>33</v>
      </c>
      <c r="C545" s="5">
        <v>51.13440169292263</v>
      </c>
      <c r="D545">
        <v>29.0</v>
      </c>
      <c r="E545" s="50">
        <f>VLOOKUP(B545,'SKU List'!$A$6:$C$11,3,1)</f>
        <v>45.711</v>
      </c>
      <c r="F545" s="64">
        <f t="shared" si="8"/>
        <v>0.1186454396736591</v>
      </c>
    </row>
    <row r="546" spans="8:8" ht="15.0" customHeight="1">
      <c r="A546" s="25">
        <v>42826.0</v>
      </c>
      <c r="B546" s="10" t="s">
        <v>34</v>
      </c>
      <c r="C546" s="5">
        <v>51.23145943633415</v>
      </c>
      <c r="D546">
        <v>43.0</v>
      </c>
      <c r="E546" s="50">
        <f>VLOOKUP(B546,'SKU List'!$A$6:$C$11,3,1)</f>
        <v>40.632000000000005</v>
      </c>
      <c r="F546" s="64">
        <f t="shared" si="8"/>
        <v>0.260864821725097</v>
      </c>
    </row>
    <row r="547" spans="8:8" ht="15.0" customHeight="1">
      <c r="A547" s="25">
        <v>42826.0</v>
      </c>
      <c r="B547" s="10">
        <v>8.4325322E7</v>
      </c>
      <c r="C547" s="5">
        <v>45.384128515851536</v>
      </c>
      <c r="D547">
        <v>21.0</v>
      </c>
      <c r="E547" s="50">
        <f>VLOOKUP(B547,'SKU List'!$A$6:$C$11,3,1)</f>
        <v>35.553</v>
      </c>
      <c r="F547" s="64">
        <f t="shared" si="8"/>
        <v>0.2765203644095165</v>
      </c>
    </row>
    <row r="548" spans="8:8" ht="15.0" customHeight="1">
      <c r="A548" s="25">
        <v>42826.0</v>
      </c>
      <c r="B548" s="10" t="s">
        <v>35</v>
      </c>
      <c r="C548" s="5">
        <v>62.19319180302846</v>
      </c>
      <c r="D548">
        <v>42.0</v>
      </c>
      <c r="E548" s="50">
        <f>VLOOKUP(B548,'SKU List'!$A$6:$C$11,3,1)</f>
        <v>5.079000000000001</v>
      </c>
      <c r="F548" s="64">
        <f t="shared" si="8"/>
        <v>11.245164757438168</v>
      </c>
    </row>
    <row r="549" spans="8:8" ht="15.0" customHeight="1">
      <c r="A549" s="25">
        <v>42826.0</v>
      </c>
      <c r="B549" s="10" t="s">
        <v>36</v>
      </c>
      <c r="C549" s="5">
        <v>64.45934678762457</v>
      </c>
      <c r="D549">
        <v>37.0</v>
      </c>
      <c r="E549" s="50">
        <f>VLOOKUP(B549,'SKU List'!$A$6:$C$11,3,1)</f>
        <v>10.158000000000001</v>
      </c>
      <c r="F549" s="64">
        <f t="shared" si="8"/>
        <v>5.345673044656877</v>
      </c>
    </row>
    <row r="550" spans="8:8">
      <c r="A550" s="25">
        <v>42827.0</v>
      </c>
      <c r="B550" s="10" t="s">
        <v>41</v>
      </c>
      <c r="C550" s="5">
        <v>61.91174062227168</v>
      </c>
      <c r="D550">
        <v>40.0</v>
      </c>
      <c r="E550" s="50">
        <f>VLOOKUP(B550,'SKU List'!$A$6:$C$11,3,1)</f>
        <v>50.79</v>
      </c>
      <c r="F550" s="64">
        <f t="shared" si="8"/>
        <v>0.21897500732962552</v>
      </c>
    </row>
    <row r="551" spans="8:8" ht="15.0" customHeight="1">
      <c r="A551" s="25">
        <v>42827.0</v>
      </c>
      <c r="B551" s="10" t="s">
        <v>33</v>
      </c>
      <c r="C551" s="5">
        <v>50.607817505248704</v>
      </c>
      <c r="D551">
        <v>30.0</v>
      </c>
      <c r="E551" s="50">
        <f>VLOOKUP(B551,'SKU List'!$A$6:$C$11,3,1)</f>
        <v>45.711</v>
      </c>
      <c r="F551" s="64">
        <f t="shared" si="8"/>
        <v>0.10712558257856328</v>
      </c>
    </row>
    <row r="552" spans="8:8" ht="15.0" customHeight="1">
      <c r="A552" s="25">
        <v>42827.0</v>
      </c>
      <c r="B552" s="10" t="s">
        <v>34</v>
      </c>
      <c r="C552" s="5">
        <v>47.170422639063325</v>
      </c>
      <c r="D552">
        <v>41.0</v>
      </c>
      <c r="E552" s="50">
        <f>VLOOKUP(B552,'SKU List'!$A$6:$C$11,3,1)</f>
        <v>40.632000000000005</v>
      </c>
      <c r="F552" s="64">
        <f t="shared" si="8"/>
        <v>0.16091806061880584</v>
      </c>
    </row>
    <row r="553" spans="8:8" ht="15.0" customHeight="1">
      <c r="A553" s="25">
        <v>42827.0</v>
      </c>
      <c r="B553" s="10">
        <v>8.4325322E7</v>
      </c>
      <c r="C553" s="5">
        <v>43.408785223283154</v>
      </c>
      <c r="D553">
        <v>24.0</v>
      </c>
      <c r="E553" s="50">
        <f>VLOOKUP(B553,'SKU List'!$A$6:$C$11,3,1)</f>
        <v>35.553</v>
      </c>
      <c r="F553" s="64">
        <f t="shared" si="8"/>
        <v>0.220959840893403</v>
      </c>
    </row>
    <row r="554" spans="8:8" ht="15.0" customHeight="1">
      <c r="A554" s="25">
        <v>42827.0</v>
      </c>
      <c r="B554" s="10" t="s">
        <v>35</v>
      </c>
      <c r="C554" s="5">
        <v>61.78269666276474</v>
      </c>
      <c r="D554">
        <v>43.0</v>
      </c>
      <c r="E554" s="50">
        <f>VLOOKUP(B554,'SKU List'!$A$6:$C$11,3,1)</f>
        <v>5.079000000000001</v>
      </c>
      <c r="F554" s="64">
        <f t="shared" si="8"/>
        <v>11.164342717614636</v>
      </c>
    </row>
    <row r="555" spans="8:8" ht="15.0" customHeight="1">
      <c r="A555" s="25">
        <v>42827.0</v>
      </c>
      <c r="B555" s="10" t="s">
        <v>36</v>
      </c>
      <c r="C555" s="5">
        <v>64.60665658786526</v>
      </c>
      <c r="D555">
        <v>39.0</v>
      </c>
      <c r="E555" s="50">
        <f>VLOOKUP(B555,'SKU List'!$A$6:$C$11,3,1)</f>
        <v>10.158000000000001</v>
      </c>
      <c r="F555" s="64">
        <f t="shared" si="8"/>
        <v>5.360174895438595</v>
      </c>
    </row>
    <row r="556" spans="8:8">
      <c r="A556" s="25">
        <v>42828.0</v>
      </c>
      <c r="B556" s="10" t="s">
        <v>41</v>
      </c>
      <c r="C556" s="5">
        <v>56.56188878405426</v>
      </c>
      <c r="D556">
        <v>35.0</v>
      </c>
      <c r="E556" s="50">
        <f>VLOOKUP(B556,'SKU List'!$A$6:$C$11,3,1)</f>
        <v>50.79</v>
      </c>
      <c r="F556" s="64">
        <f t="shared" si="8"/>
        <v>0.11364222847123966</v>
      </c>
    </row>
    <row r="557" spans="8:8" ht="15.0" customHeight="1">
      <c r="A557" s="25">
        <v>42828.0</v>
      </c>
      <c r="B557" s="10" t="s">
        <v>33</v>
      </c>
      <c r="C557" s="5">
        <v>55.39758129911036</v>
      </c>
      <c r="D557">
        <v>28.0</v>
      </c>
      <c r="E557" s="50">
        <f>VLOOKUP(B557,'SKU List'!$A$6:$C$11,3,1)</f>
        <v>45.711</v>
      </c>
      <c r="F557" s="64">
        <f t="shared" si="8"/>
        <v>0.21190919689156568</v>
      </c>
    </row>
    <row r="558" spans="8:8" ht="15.0" customHeight="1">
      <c r="A558" s="25">
        <v>42828.0</v>
      </c>
      <c r="B558" s="10" t="s">
        <v>34</v>
      </c>
      <c r="C558" s="5">
        <v>51.360874037204695</v>
      </c>
      <c r="D558">
        <v>45.0</v>
      </c>
      <c r="E558" s="50">
        <f>VLOOKUP(B558,'SKU List'!$A$6:$C$11,3,1)</f>
        <v>40.632000000000005</v>
      </c>
      <c r="F558" s="64">
        <f t="shared" si="8"/>
        <v>0.26404986309324396</v>
      </c>
    </row>
    <row r="559" spans="8:8" ht="15.0" customHeight="1">
      <c r="A559" s="25">
        <v>42828.0</v>
      </c>
      <c r="B559" s="10">
        <v>8.4325322E7</v>
      </c>
      <c r="C559" s="5">
        <v>39.489220752990484</v>
      </c>
      <c r="D559">
        <v>24.0</v>
      </c>
      <c r="E559" s="50">
        <f>VLOOKUP(B559,'SKU List'!$A$6:$C$11,3,1)</f>
        <v>35.553</v>
      </c>
      <c r="F559" s="64">
        <f t="shared" si="8"/>
        <v>0.11071416625855728</v>
      </c>
    </row>
    <row r="560" spans="8:8" ht="15.0" customHeight="1">
      <c r="A560" s="25">
        <v>42828.0</v>
      </c>
      <c r="B560" s="10" t="s">
        <v>35</v>
      </c>
      <c r="C560" s="5">
        <v>62.816641848068585</v>
      </c>
      <c r="D560">
        <v>44.0</v>
      </c>
      <c r="E560" s="50">
        <f>VLOOKUP(B560,'SKU List'!$A$6:$C$11,3,1)</f>
        <v>5.079000000000001</v>
      </c>
      <c r="F560" s="64">
        <f t="shared" si="8"/>
        <v>11.367915307751245</v>
      </c>
    </row>
    <row r="561" spans="8:8" ht="15.0" customHeight="1">
      <c r="A561" s="25">
        <v>42828.0</v>
      </c>
      <c r="B561" s="10" t="s">
        <v>36</v>
      </c>
      <c r="C561" s="5">
        <v>57.34844213758656</v>
      </c>
      <c r="D561">
        <v>34.0</v>
      </c>
      <c r="E561" s="50">
        <f>VLOOKUP(B561,'SKU List'!$A$6:$C$11,3,1)</f>
        <v>10.158000000000001</v>
      </c>
      <c r="F561" s="64">
        <f t="shared" si="8"/>
        <v>4.645643053513147</v>
      </c>
    </row>
    <row r="562" spans="8:8">
      <c r="A562" s="25">
        <v>42829.0</v>
      </c>
      <c r="B562" s="10" t="s">
        <v>41</v>
      </c>
      <c r="C562" s="5">
        <v>65.9531442662798</v>
      </c>
      <c r="D562">
        <v>36.0</v>
      </c>
      <c r="E562" s="50">
        <f>VLOOKUP(B562,'SKU List'!$A$6:$C$11,3,1)</f>
        <v>50.79</v>
      </c>
      <c r="F562" s="64">
        <f t="shared" si="8"/>
        <v>0.29854586072612344</v>
      </c>
    </row>
    <row r="563" spans="8:8" ht="15.0" customHeight="1">
      <c r="A563" s="25">
        <v>42829.0</v>
      </c>
      <c r="B563" s="10" t="s">
        <v>33</v>
      </c>
      <c r="C563" s="5">
        <v>55.82791289438034</v>
      </c>
      <c r="D563">
        <v>31.0</v>
      </c>
      <c r="E563" s="50">
        <f>VLOOKUP(B563,'SKU List'!$A$6:$C$11,3,1)</f>
        <v>45.711</v>
      </c>
      <c r="F563" s="64">
        <f t="shared" si="8"/>
        <v>0.22132337718230496</v>
      </c>
    </row>
    <row r="564" spans="8:8" ht="15.0" customHeight="1">
      <c r="A564" s="25">
        <v>42829.0</v>
      </c>
      <c r="B564" s="10" t="s">
        <v>34</v>
      </c>
      <c r="C564" s="5">
        <v>46.821427151659584</v>
      </c>
      <c r="D564">
        <v>41.0</v>
      </c>
      <c r="E564" s="50">
        <f>VLOOKUP(B564,'SKU List'!$A$6:$C$11,3,1)</f>
        <v>40.632000000000005</v>
      </c>
      <c r="F564" s="64">
        <f t="shared" si="8"/>
        <v>0.15232888244879844</v>
      </c>
    </row>
    <row r="565" spans="8:8" ht="15.0" customHeight="1">
      <c r="A565" s="25">
        <v>42829.0</v>
      </c>
      <c r="B565" s="10">
        <v>8.4325322E7</v>
      </c>
      <c r="C565" s="5">
        <v>39.88250670668281</v>
      </c>
      <c r="D565">
        <v>19.0</v>
      </c>
      <c r="E565" s="50">
        <f>VLOOKUP(B565,'SKU List'!$A$6:$C$11,3,1)</f>
        <v>35.553</v>
      </c>
      <c r="F565" s="64">
        <f t="shared" si="8"/>
        <v>0.12177612878471056</v>
      </c>
    </row>
    <row r="566" spans="8:8" ht="15.0" customHeight="1">
      <c r="A566" s="25">
        <v>42829.0</v>
      </c>
      <c r="B566" s="10" t="s">
        <v>35</v>
      </c>
      <c r="C566" s="5">
        <v>62.159082119133</v>
      </c>
      <c r="D566">
        <v>39.0</v>
      </c>
      <c r="E566" s="50">
        <f>VLOOKUP(B566,'SKU List'!$A$6:$C$11,3,1)</f>
        <v>5.079000000000001</v>
      </c>
      <c r="F566" s="64">
        <f t="shared" si="8"/>
        <v>11.238448930721203</v>
      </c>
    </row>
    <row r="567" spans="8:8" ht="15.0" customHeight="1">
      <c r="A567" s="25">
        <v>42829.0</v>
      </c>
      <c r="B567" s="10" t="s">
        <v>36</v>
      </c>
      <c r="C567" s="5">
        <v>59.437339440392016</v>
      </c>
      <c r="D567">
        <v>41.0</v>
      </c>
      <c r="E567" s="50">
        <f>VLOOKUP(B567,'SKU List'!$A$6:$C$11,3,1)</f>
        <v>10.158000000000001</v>
      </c>
      <c r="F567" s="64">
        <f t="shared" si="8"/>
        <v>4.851283662176807</v>
      </c>
    </row>
    <row r="568" spans="8:8">
      <c r="A568" s="25">
        <v>42830.0</v>
      </c>
      <c r="B568" s="10" t="s">
        <v>41</v>
      </c>
      <c r="C568" s="5">
        <v>61.360179446126764</v>
      </c>
      <c r="D568">
        <v>40.0</v>
      </c>
      <c r="E568" s="50">
        <f>VLOOKUP(B568,'SKU List'!$A$6:$C$11,3,1)</f>
        <v>50.79</v>
      </c>
      <c r="F568" s="64">
        <f t="shared" si="8"/>
        <v>0.20811536613756182</v>
      </c>
    </row>
    <row r="569" spans="8:8" ht="15.0" customHeight="1">
      <c r="A569" s="25">
        <v>42830.0</v>
      </c>
      <c r="B569" s="10" t="s">
        <v>33</v>
      </c>
      <c r="C569" s="5">
        <v>52.8284851961482</v>
      </c>
      <c r="D569">
        <v>25.0</v>
      </c>
      <c r="E569" s="50">
        <f>VLOOKUP(B569,'SKU List'!$A$6:$C$11,3,1)</f>
        <v>45.711</v>
      </c>
      <c r="F569" s="64">
        <f t="shared" si="8"/>
        <v>0.15570618004743284</v>
      </c>
    </row>
    <row r="570" spans="8:8" ht="15.0" customHeight="1">
      <c r="A570" s="25">
        <v>42830.0</v>
      </c>
      <c r="B570" s="10" t="s">
        <v>34</v>
      </c>
      <c r="C570" s="5">
        <v>47.76482952249922</v>
      </c>
      <c r="D570">
        <v>41.0</v>
      </c>
      <c r="E570" s="50">
        <f>VLOOKUP(B570,'SKU List'!$A$6:$C$11,3,1)</f>
        <v>40.632000000000005</v>
      </c>
      <c r="F570" s="64">
        <f t="shared" si="8"/>
        <v>0.17554709397763374</v>
      </c>
    </row>
    <row r="571" spans="8:8" ht="15.0" customHeight="1">
      <c r="A571" s="25">
        <v>42830.0</v>
      </c>
      <c r="B571" s="10">
        <v>8.4325322E7</v>
      </c>
      <c r="C571" s="5">
        <v>40.934047594126525</v>
      </c>
      <c r="D571">
        <v>22.0</v>
      </c>
      <c r="E571" s="50">
        <f>VLOOKUP(B571,'SKU List'!$A$6:$C$11,3,1)</f>
        <v>35.553</v>
      </c>
      <c r="F571" s="64">
        <f t="shared" si="8"/>
        <v>0.15135284207033242</v>
      </c>
    </row>
    <row r="572" spans="8:8" ht="15.0" customHeight="1">
      <c r="A572" s="25">
        <v>42830.0</v>
      </c>
      <c r="B572" s="10" t="s">
        <v>35</v>
      </c>
      <c r="C572" s="5">
        <v>57.62301330096071</v>
      </c>
      <c r="D572">
        <v>42.0</v>
      </c>
      <c r="E572" s="50">
        <f>VLOOKUP(B572,'SKU List'!$A$6:$C$11,3,1)</f>
        <v>5.079000000000001</v>
      </c>
      <c r="F572" s="64">
        <f t="shared" si="8"/>
        <v>10.345346190384072</v>
      </c>
    </row>
    <row r="573" spans="8:8" ht="15.0" customHeight="1">
      <c r="A573" s="25">
        <v>42830.0</v>
      </c>
      <c r="B573" s="10" t="s">
        <v>36</v>
      </c>
      <c r="C573" s="5">
        <v>61.101047748105486</v>
      </c>
      <c r="D573">
        <v>38.0</v>
      </c>
      <c r="E573" s="50">
        <f>VLOOKUP(B573,'SKU List'!$A$6:$C$11,3,1)</f>
        <v>10.158000000000001</v>
      </c>
      <c r="F573" s="64">
        <f t="shared" si="8"/>
        <v>5.015066720624678</v>
      </c>
    </row>
    <row r="574" spans="8:8">
      <c r="A574" s="25">
        <v>42831.0</v>
      </c>
      <c r="B574" s="10" t="s">
        <v>41</v>
      </c>
      <c r="C574" s="5">
        <v>56.23231761466046</v>
      </c>
      <c r="D574">
        <v>34.0</v>
      </c>
      <c r="E574" s="50">
        <f>VLOOKUP(B574,'SKU List'!$A$6:$C$11,3,1)</f>
        <v>50.79</v>
      </c>
      <c r="F574" s="64">
        <f t="shared" si="8"/>
        <v>0.10715332968419887</v>
      </c>
    </row>
    <row r="575" spans="8:8" ht="15.0" customHeight="1">
      <c r="A575" s="25">
        <v>42831.0</v>
      </c>
      <c r="B575" s="10" t="s">
        <v>33</v>
      </c>
      <c r="C575" s="5">
        <v>52.4939686096185</v>
      </c>
      <c r="D575">
        <v>25.0</v>
      </c>
      <c r="E575" s="50">
        <f>VLOOKUP(B575,'SKU List'!$A$6:$C$11,3,1)</f>
        <v>45.711</v>
      </c>
      <c r="F575" s="64">
        <f t="shared" si="8"/>
        <v>0.14838810373036032</v>
      </c>
    </row>
    <row r="576" spans="8:8" ht="15.0" customHeight="1">
      <c r="A576" s="25">
        <v>42831.0</v>
      </c>
      <c r="B576" s="10" t="s">
        <v>34</v>
      </c>
      <c r="C576" s="5">
        <v>45.74097033563849</v>
      </c>
      <c r="D576">
        <v>39.0</v>
      </c>
      <c r="E576" s="50">
        <f>VLOOKUP(B576,'SKU List'!$A$6:$C$11,3,1)</f>
        <v>40.632000000000005</v>
      </c>
      <c r="F576" s="64">
        <f t="shared" si="8"/>
        <v>0.12573760424390829</v>
      </c>
    </row>
    <row r="577" spans="8:8" ht="15.0" customHeight="1">
      <c r="A577" s="25">
        <v>42831.0</v>
      </c>
      <c r="B577" s="10">
        <v>8.4325322E7</v>
      </c>
      <c r="C577" s="5">
        <v>42.39317706322235</v>
      </c>
      <c r="D577">
        <v>25.0</v>
      </c>
      <c r="E577" s="50">
        <f>VLOOKUP(B577,'SKU List'!$A$6:$C$11,3,1)</f>
        <v>35.553</v>
      </c>
      <c r="F577" s="64">
        <f t="shared" si="8"/>
        <v>0.19239380820809374</v>
      </c>
    </row>
    <row r="578" spans="8:8" ht="15.0" customHeight="1">
      <c r="A578" s="25">
        <v>42831.0</v>
      </c>
      <c r="B578" s="10" t="s">
        <v>35</v>
      </c>
      <c r="C578" s="5">
        <v>63.55519217044009</v>
      </c>
      <c r="D578">
        <v>36.0</v>
      </c>
      <c r="E578" s="50">
        <f>VLOOKUP(B578,'SKU List'!$A$6:$C$11,3,1)</f>
        <v>5.079000000000001</v>
      </c>
      <c r="F578" s="64">
        <f t="shared" si="8"/>
        <v>11.513327853994896</v>
      </c>
    </row>
    <row r="579" spans="8:8" ht="15.0" customHeight="1">
      <c r="A579" s="25">
        <v>42831.0</v>
      </c>
      <c r="B579" s="10" t="s">
        <v>36</v>
      </c>
      <c r="C579" s="5">
        <v>62.72842522167153</v>
      </c>
      <c r="D579">
        <v>40.0</v>
      </c>
      <c r="E579" s="50">
        <f>VLOOKUP(B579,'SKU List'!$A$6:$C$11,3,1)</f>
        <v>10.158000000000001</v>
      </c>
      <c r="F579" s="64">
        <f t="shared" si="8"/>
        <v>5.175273205519937</v>
      </c>
    </row>
    <row r="580" spans="8:8">
      <c r="A580" s="25">
        <v>42832.0</v>
      </c>
      <c r="B580" s="10" t="s">
        <v>41</v>
      </c>
      <c r="C580" s="5">
        <v>61.14395272056715</v>
      </c>
      <c r="D580">
        <v>35.0</v>
      </c>
      <c r="E580" s="50">
        <f>VLOOKUP(B580,'SKU List'!$A$6:$C$11,3,1)</f>
        <v>50.79</v>
      </c>
      <c r="F580" s="64">
        <f t="shared" si="8"/>
        <v>0.20385809648685077</v>
      </c>
    </row>
    <row r="581" spans="8:8" ht="15.0" customHeight="1">
      <c r="A581" s="25">
        <v>42832.0</v>
      </c>
      <c r="B581" s="10" t="s">
        <v>33</v>
      </c>
      <c r="C581" s="5">
        <v>59.185399753846575</v>
      </c>
      <c r="D581">
        <v>30.0</v>
      </c>
      <c r="E581" s="50">
        <f>VLOOKUP(B581,'SKU List'!$A$6:$C$11,3,1)</f>
        <v>45.711</v>
      </c>
      <c r="F581" s="64">
        <f t="shared" si="9" ref="F581:F644">(C581-E581)/E581</f>
        <v>0.29477368147374977</v>
      </c>
    </row>
    <row r="582" spans="8:8" ht="15.0" customHeight="1">
      <c r="A582" s="25">
        <v>42832.0</v>
      </c>
      <c r="B582" s="10" t="s">
        <v>34</v>
      </c>
      <c r="C582" s="5">
        <v>47.61610499431478</v>
      </c>
      <c r="D582">
        <v>42.0</v>
      </c>
      <c r="E582" s="50">
        <f>VLOOKUP(B582,'SKU List'!$A$6:$C$11,3,1)</f>
        <v>40.632000000000005</v>
      </c>
      <c r="F582" s="64">
        <f t="shared" si="9"/>
        <v>0.1718868132091646</v>
      </c>
    </row>
    <row r="583" spans="8:8" ht="15.0" customHeight="1">
      <c r="A583" s="25">
        <v>42832.0</v>
      </c>
      <c r="B583" s="10">
        <v>8.4325322E7</v>
      </c>
      <c r="C583" s="5">
        <v>43.270336168010815</v>
      </c>
      <c r="D583">
        <v>19.0</v>
      </c>
      <c r="E583" s="50">
        <f>VLOOKUP(B583,'SKU List'!$A$6:$C$11,3,1)</f>
        <v>35.553</v>
      </c>
      <c r="F583" s="64">
        <f t="shared" si="9"/>
        <v>0.2170656813211492</v>
      </c>
    </row>
    <row r="584" spans="8:8" ht="15.0" customHeight="1">
      <c r="A584" s="25">
        <v>42832.0</v>
      </c>
      <c r="B584" s="10" t="s">
        <v>35</v>
      </c>
      <c r="C584" s="5">
        <v>60.28089664649001</v>
      </c>
      <c r="D584">
        <v>36.0</v>
      </c>
      <c r="E584" s="50">
        <f>VLOOKUP(B584,'SKU List'!$A$6:$C$11,3,1)</f>
        <v>5.079000000000001</v>
      </c>
      <c r="F584" s="64">
        <f t="shared" si="9"/>
        <v>10.868654586826146</v>
      </c>
    </row>
    <row r="585" spans="8:8" ht="15.0" customHeight="1">
      <c r="A585" s="25">
        <v>42832.0</v>
      </c>
      <c r="B585" s="10" t="s">
        <v>36</v>
      </c>
      <c r="C585" s="5">
        <v>58.10762276613406</v>
      </c>
      <c r="D585">
        <v>43.0</v>
      </c>
      <c r="E585" s="50">
        <f>VLOOKUP(B585,'SKU List'!$A$6:$C$11,3,1)</f>
        <v>10.158000000000001</v>
      </c>
      <c r="F585" s="64">
        <f t="shared" si="9"/>
        <v>4.72038026837311</v>
      </c>
    </row>
    <row r="586" spans="8:8">
      <c r="A586" s="25">
        <v>42833.0</v>
      </c>
      <c r="B586" s="10" t="s">
        <v>41</v>
      </c>
      <c r="C586" s="5">
        <v>61.041866912151164</v>
      </c>
      <c r="D586">
        <v>33.0</v>
      </c>
      <c r="E586" s="50">
        <f>VLOOKUP(B586,'SKU List'!$A$6:$C$11,3,1)</f>
        <v>50.79</v>
      </c>
      <c r="F586" s="64">
        <f t="shared" si="9"/>
        <v>0.20184813766787094</v>
      </c>
    </row>
    <row r="587" spans="8:8" ht="15.0" customHeight="1">
      <c r="A587" s="25">
        <v>42833.0</v>
      </c>
      <c r="B587" s="10" t="s">
        <v>33</v>
      </c>
      <c r="C587" s="5">
        <v>54.02260865249357</v>
      </c>
      <c r="D587">
        <v>28.0</v>
      </c>
      <c r="E587" s="50">
        <f>VLOOKUP(B587,'SKU List'!$A$6:$C$11,3,1)</f>
        <v>45.711</v>
      </c>
      <c r="F587" s="64">
        <f t="shared" si="9"/>
        <v>0.18182950826920366</v>
      </c>
    </row>
    <row r="588" spans="8:8" ht="15.0" customHeight="1">
      <c r="A588" s="25">
        <v>42833.0</v>
      </c>
      <c r="B588" s="10" t="s">
        <v>34</v>
      </c>
      <c r="C588" s="5">
        <v>51.29275243264492</v>
      </c>
      <c r="D588">
        <v>47.0</v>
      </c>
      <c r="E588" s="50">
        <f>VLOOKUP(B588,'SKU List'!$A$6:$C$11,3,1)</f>
        <v>40.632000000000005</v>
      </c>
      <c r="F588" s="64">
        <f t="shared" si="9"/>
        <v>0.2623733124789553</v>
      </c>
    </row>
    <row r="589" spans="8:8" ht="15.0" customHeight="1">
      <c r="A589" s="25">
        <v>42833.0</v>
      </c>
      <c r="B589" s="10">
        <v>8.4325322E7</v>
      </c>
      <c r="C589" s="5">
        <v>42.27928006497851</v>
      </c>
      <c r="D589">
        <v>19.0</v>
      </c>
      <c r="E589" s="50">
        <f>VLOOKUP(B589,'SKU List'!$A$6:$C$11,3,1)</f>
        <v>35.553</v>
      </c>
      <c r="F589" s="64">
        <f t="shared" si="9"/>
        <v>0.1891902248749335</v>
      </c>
    </row>
    <row r="590" spans="8:8" ht="15.0" customHeight="1">
      <c r="A590" s="25">
        <v>42833.0</v>
      </c>
      <c r="B590" s="10" t="s">
        <v>35</v>
      </c>
      <c r="C590" s="5">
        <v>56.916686373130084</v>
      </c>
      <c r="D590">
        <v>41.0</v>
      </c>
      <c r="E590" s="50">
        <f>VLOOKUP(B590,'SKU List'!$A$6:$C$11,3,1)</f>
        <v>5.079000000000001</v>
      </c>
      <c r="F590" s="64">
        <f t="shared" si="9"/>
        <v>10.206278080947051</v>
      </c>
    </row>
    <row r="591" spans="8:8" ht="15.0" customHeight="1">
      <c r="A591" s="25">
        <v>42833.0</v>
      </c>
      <c r="B591" s="10" t="s">
        <v>36</v>
      </c>
      <c r="C591" s="5">
        <v>59.22452051523181</v>
      </c>
      <c r="D591">
        <v>35.0</v>
      </c>
      <c r="E591" s="50">
        <f>VLOOKUP(B591,'SKU List'!$A$6:$C$11,3,1)</f>
        <v>10.158000000000001</v>
      </c>
      <c r="F591" s="64">
        <f t="shared" si="9"/>
        <v>4.830332793387655</v>
      </c>
    </row>
    <row r="592" spans="8:8">
      <c r="A592" s="25">
        <v>42834.0</v>
      </c>
      <c r="B592" s="10" t="s">
        <v>41</v>
      </c>
      <c r="C592" s="5">
        <v>62.960421632485144</v>
      </c>
      <c r="D592">
        <v>43.0</v>
      </c>
      <c r="E592" s="50">
        <f>VLOOKUP(B592,'SKU List'!$A$6:$C$11,3,1)</f>
        <v>50.79</v>
      </c>
      <c r="F592" s="64">
        <f t="shared" si="9"/>
        <v>0.2396223987494614</v>
      </c>
    </row>
    <row r="593" spans="8:8" ht="15.0" customHeight="1">
      <c r="A593" s="25">
        <v>42834.0</v>
      </c>
      <c r="B593" s="10" t="s">
        <v>33</v>
      </c>
      <c r="C593" s="5">
        <v>54.770802118467756</v>
      </c>
      <c r="D593">
        <v>32.0</v>
      </c>
      <c r="E593" s="50">
        <f>VLOOKUP(B593,'SKU List'!$A$6:$C$11,3,1)</f>
        <v>45.711</v>
      </c>
      <c r="F593" s="64">
        <f t="shared" si="9"/>
        <v>0.19819741678081332</v>
      </c>
    </row>
    <row r="594" spans="8:8" ht="15.0" customHeight="1">
      <c r="A594" s="25">
        <v>42834.0</v>
      </c>
      <c r="B594" s="10" t="s">
        <v>34</v>
      </c>
      <c r="C594" s="5">
        <v>48.860228663431954</v>
      </c>
      <c r="D594">
        <v>42.0</v>
      </c>
      <c r="E594" s="50">
        <f>VLOOKUP(B594,'SKU List'!$A$6:$C$11,3,1)</f>
        <v>40.632000000000005</v>
      </c>
      <c r="F594" s="64">
        <f t="shared" si="9"/>
        <v>0.2025061198915128</v>
      </c>
    </row>
    <row r="595" spans="8:8" ht="15.0" customHeight="1">
      <c r="A595" s="25">
        <v>42834.0</v>
      </c>
      <c r="B595" s="10">
        <v>8.4325322E7</v>
      </c>
      <c r="C595" s="5">
        <v>42.0901502373633</v>
      </c>
      <c r="D595">
        <v>22.0</v>
      </c>
      <c r="E595" s="50">
        <f>VLOOKUP(B595,'SKU List'!$A$6:$C$11,3,1)</f>
        <v>35.553</v>
      </c>
      <c r="F595" s="64">
        <f t="shared" si="9"/>
        <v>0.18387056612278288</v>
      </c>
    </row>
    <row r="596" spans="8:8" ht="15.0" customHeight="1">
      <c r="A596" s="25">
        <v>42834.0</v>
      </c>
      <c r="B596" s="10" t="s">
        <v>35</v>
      </c>
      <c r="C596" s="5">
        <v>58.016489536137186</v>
      </c>
      <c r="D596">
        <v>40.0</v>
      </c>
      <c r="E596" s="50">
        <f>VLOOKUP(B596,'SKU List'!$A$6:$C$11,3,1)</f>
        <v>5.079000000000001</v>
      </c>
      <c r="F596" s="64">
        <f t="shared" si="9"/>
        <v>10.422817392427088</v>
      </c>
    </row>
    <row r="597" spans="8:8" ht="15.0" customHeight="1">
      <c r="A597" s="25">
        <v>42834.0</v>
      </c>
      <c r="B597" s="10" t="s">
        <v>36</v>
      </c>
      <c r="C597" s="5">
        <v>63.332360371805265</v>
      </c>
      <c r="D597">
        <v>36.0</v>
      </c>
      <c r="E597" s="50">
        <f>VLOOKUP(B597,'SKU List'!$A$6:$C$11,3,1)</f>
        <v>10.158000000000001</v>
      </c>
      <c r="F597" s="64">
        <f t="shared" si="9"/>
        <v>5.234727345127511</v>
      </c>
    </row>
    <row r="598" spans="8:8">
      <c r="A598" s="25">
        <v>42835.0</v>
      </c>
      <c r="B598" s="10" t="s">
        <v>41</v>
      </c>
      <c r="C598" s="5">
        <v>65.7734527489482</v>
      </c>
      <c r="D598">
        <v>34.0</v>
      </c>
      <c r="E598" s="50">
        <f>VLOOKUP(B598,'SKU List'!$A$6:$C$11,3,1)</f>
        <v>50.79</v>
      </c>
      <c r="F598" s="64">
        <f t="shared" si="9"/>
        <v>0.2950079296898642</v>
      </c>
    </row>
    <row r="599" spans="8:8" ht="15.0" customHeight="1">
      <c r="A599" s="25">
        <v>42835.0</v>
      </c>
      <c r="B599" s="10" t="s">
        <v>33</v>
      </c>
      <c r="C599" s="5">
        <v>56.319344027136665</v>
      </c>
      <c r="D599">
        <v>26.0</v>
      </c>
      <c r="E599" s="50">
        <f>VLOOKUP(B599,'SKU List'!$A$6:$C$11,3,1)</f>
        <v>45.711</v>
      </c>
      <c r="F599" s="64">
        <f t="shared" si="9"/>
        <v>0.2320742059271656</v>
      </c>
    </row>
    <row r="600" spans="8:8" ht="15.0" customHeight="1">
      <c r="A600" s="25">
        <v>42835.0</v>
      </c>
      <c r="B600" s="10" t="s">
        <v>34</v>
      </c>
      <c r="C600" s="5">
        <v>50.75050796305523</v>
      </c>
      <c r="D600">
        <v>44.0</v>
      </c>
      <c r="E600" s="50">
        <f>VLOOKUP(B600,'SKU List'!$A$6:$C$11,3,1)</f>
        <v>40.632000000000005</v>
      </c>
      <c r="F600" s="64">
        <f t="shared" si="9"/>
        <v>0.24902805579482234</v>
      </c>
    </row>
    <row r="601" spans="8:8" ht="15.0" customHeight="1">
      <c r="A601" s="25">
        <v>42835.0</v>
      </c>
      <c r="B601" s="10">
        <v>8.4325322E7</v>
      </c>
      <c r="C601" s="5">
        <v>45.30498018619325</v>
      </c>
      <c r="D601">
        <v>20.0</v>
      </c>
      <c r="E601" s="50">
        <f>VLOOKUP(B601,'SKU List'!$A$6:$C$11,3,1)</f>
        <v>35.553</v>
      </c>
      <c r="F601" s="64">
        <f t="shared" si="9"/>
        <v>0.2742941576292648</v>
      </c>
    </row>
    <row r="602" spans="8:8" ht="15.0" customHeight="1">
      <c r="A602" s="25">
        <v>42835.0</v>
      </c>
      <c r="B602" s="10" t="s">
        <v>35</v>
      </c>
      <c r="C602" s="5">
        <v>56.48480840369559</v>
      </c>
      <c r="D602">
        <v>33.0</v>
      </c>
      <c r="E602" s="50">
        <f>VLOOKUP(B602,'SKU List'!$A$6:$C$11,3,1)</f>
        <v>5.079000000000001</v>
      </c>
      <c r="F602" s="64">
        <f t="shared" si="9"/>
        <v>10.121245994033389</v>
      </c>
    </row>
    <row r="603" spans="8:8" ht="15.0" customHeight="1">
      <c r="A603" s="25">
        <v>42835.0</v>
      </c>
      <c r="B603" s="10" t="s">
        <v>36</v>
      </c>
      <c r="C603" s="5">
        <v>64.68955024103042</v>
      </c>
      <c r="D603">
        <v>35.0</v>
      </c>
      <c r="E603" s="50">
        <f>VLOOKUP(B603,'SKU List'!$A$6:$C$11,3,1)</f>
        <v>10.158000000000001</v>
      </c>
      <c r="F603" s="64">
        <f t="shared" si="9"/>
        <v>5.368335325952984</v>
      </c>
    </row>
    <row r="604" spans="8:8">
      <c r="A604" s="25">
        <v>42836.0</v>
      </c>
      <c r="B604" s="10" t="s">
        <v>41</v>
      </c>
      <c r="C604" s="5">
        <v>63.43681050197574</v>
      </c>
      <c r="D604">
        <v>38.0</v>
      </c>
      <c r="E604" s="50">
        <f>VLOOKUP(B604,'SKU List'!$A$6:$C$11,3,1)</f>
        <v>50.79</v>
      </c>
      <c r="F604" s="64">
        <f t="shared" si="9"/>
        <v>0.2490019787748719</v>
      </c>
    </row>
    <row r="605" spans="8:8" ht="15.0" customHeight="1">
      <c r="A605" s="25">
        <v>42836.0</v>
      </c>
      <c r="B605" s="10" t="s">
        <v>33</v>
      </c>
      <c r="C605" s="5">
        <v>58.2924854565823</v>
      </c>
      <c r="D605">
        <v>27.0</v>
      </c>
      <c r="E605" s="50">
        <f>VLOOKUP(B605,'SKU List'!$A$6:$C$11,3,1)</f>
        <v>45.711</v>
      </c>
      <c r="F605" s="64">
        <f t="shared" si="9"/>
        <v>0.2752397772217256</v>
      </c>
    </row>
    <row r="606" spans="8:8" ht="15.0" customHeight="1">
      <c r="A606" s="25">
        <v>42836.0</v>
      </c>
      <c r="B606" s="10" t="s">
        <v>34</v>
      </c>
      <c r="C606" s="5">
        <v>46.42273876651436</v>
      </c>
      <c r="D606">
        <v>42.0</v>
      </c>
      <c r="E606" s="50">
        <f>VLOOKUP(B606,'SKU List'!$A$6:$C$11,3,1)</f>
        <v>40.632000000000005</v>
      </c>
      <c r="F606" s="64">
        <f t="shared" si="9"/>
        <v>0.14251670522037682</v>
      </c>
    </row>
    <row r="607" spans="8:8" ht="15.0" customHeight="1">
      <c r="A607" s="25">
        <v>42836.0</v>
      </c>
      <c r="B607" s="10">
        <v>8.4325322E7</v>
      </c>
      <c r="C607" s="5">
        <v>39.828016749256165</v>
      </c>
      <c r="D607">
        <v>21.0</v>
      </c>
      <c r="E607" s="50">
        <f>VLOOKUP(B607,'SKU List'!$A$6:$C$11,3,1)</f>
        <v>35.553</v>
      </c>
      <c r="F607" s="64">
        <f t="shared" si="9"/>
        <v>0.12024348857357094</v>
      </c>
    </row>
    <row r="608" spans="8:8" ht="15.0" customHeight="1">
      <c r="A608" s="25">
        <v>42836.0</v>
      </c>
      <c r="B608" s="10" t="s">
        <v>35</v>
      </c>
      <c r="C608" s="5">
        <v>57.29947937088486</v>
      </c>
      <c r="D608">
        <v>44.0</v>
      </c>
      <c r="E608" s="50">
        <f>VLOOKUP(B608,'SKU List'!$A$6:$C$11,3,1)</f>
        <v>5.079000000000001</v>
      </c>
      <c r="F608" s="64">
        <f t="shared" si="9"/>
        <v>10.28164586943982</v>
      </c>
    </row>
    <row r="609" spans="8:8" ht="15.0" customHeight="1">
      <c r="A609" s="25">
        <v>42836.0</v>
      </c>
      <c r="B609" s="10" t="s">
        <v>36</v>
      </c>
      <c r="C609" s="5">
        <v>65.12869412544477</v>
      </c>
      <c r="D609">
        <v>43.0</v>
      </c>
      <c r="E609" s="50">
        <f>VLOOKUP(B609,'SKU List'!$A$6:$C$11,3,1)</f>
        <v>10.158000000000001</v>
      </c>
      <c r="F609" s="64">
        <f t="shared" si="9"/>
        <v>5.411566659327107</v>
      </c>
    </row>
    <row r="610" spans="8:8">
      <c r="A610" s="25">
        <v>42837.0</v>
      </c>
      <c r="B610" s="10" t="s">
        <v>41</v>
      </c>
      <c r="C610" s="5">
        <v>59.17917421272719</v>
      </c>
      <c r="D610">
        <v>41.0</v>
      </c>
      <c r="E610" s="50">
        <f>VLOOKUP(B610,'SKU List'!$A$6:$C$11,3,1)</f>
        <v>50.79</v>
      </c>
      <c r="F610" s="64">
        <f t="shared" si="9"/>
        <v>0.16517373917556982</v>
      </c>
    </row>
    <row r="611" spans="8:8" ht="15.0" customHeight="1">
      <c r="A611" s="25">
        <v>42837.0</v>
      </c>
      <c r="B611" s="10" t="s">
        <v>33</v>
      </c>
      <c r="C611" s="5">
        <v>52.466098799471034</v>
      </c>
      <c r="D611">
        <v>28.0</v>
      </c>
      <c r="E611" s="50">
        <f>VLOOKUP(B611,'SKU List'!$A$6:$C$11,3,1)</f>
        <v>45.711</v>
      </c>
      <c r="F611" s="64">
        <f t="shared" si="9"/>
        <v>0.14777840781149035</v>
      </c>
    </row>
    <row r="612" spans="8:8" ht="15.0" customHeight="1">
      <c r="A612" s="25">
        <v>42837.0</v>
      </c>
      <c r="B612" s="10" t="s">
        <v>34</v>
      </c>
      <c r="C612" s="5">
        <v>45.900916727504196</v>
      </c>
      <c r="D612">
        <v>41.0</v>
      </c>
      <c r="E612" s="50">
        <f>VLOOKUP(B612,'SKU List'!$A$6:$C$11,3,1)</f>
        <v>40.632000000000005</v>
      </c>
      <c r="F612" s="64">
        <f t="shared" si="9"/>
        <v>0.1296740679145548</v>
      </c>
    </row>
    <row r="613" spans="8:8" ht="15.0" customHeight="1">
      <c r="A613" s="25">
        <v>42837.0</v>
      </c>
      <c r="B613" s="10">
        <v>8.4325322E7</v>
      </c>
      <c r="C613" s="5">
        <v>44.06495422671711</v>
      </c>
      <c r="D613">
        <v>21.0</v>
      </c>
      <c r="E613" s="50">
        <f>VLOOKUP(B613,'SKU List'!$A$6:$C$11,3,1)</f>
        <v>35.553</v>
      </c>
      <c r="F613" s="64">
        <f t="shared" si="9"/>
        <v>0.2394159206457153</v>
      </c>
    </row>
    <row r="614" spans="8:8" ht="15.0" customHeight="1">
      <c r="A614" s="25">
        <v>42837.0</v>
      </c>
      <c r="B614" s="10" t="s">
        <v>35</v>
      </c>
      <c r="C614" s="5">
        <v>65.84939010318178</v>
      </c>
      <c r="D614">
        <v>34.0</v>
      </c>
      <c r="E614" s="50">
        <f>VLOOKUP(B614,'SKU List'!$A$6:$C$11,3,1)</f>
        <v>5.079000000000001</v>
      </c>
      <c r="F614" s="64">
        <f t="shared" si="9"/>
        <v>11.965030538133838</v>
      </c>
    </row>
    <row r="615" spans="8:8" ht="15.0" customHeight="1">
      <c r="A615" s="25">
        <v>42837.0</v>
      </c>
      <c r="B615" s="10" t="s">
        <v>36</v>
      </c>
      <c r="C615" s="5">
        <v>59.835368325255715</v>
      </c>
      <c r="D615">
        <v>37.0</v>
      </c>
      <c r="E615" s="50">
        <f>VLOOKUP(B615,'SKU List'!$A$6:$C$11,3,1)</f>
        <v>10.158000000000001</v>
      </c>
      <c r="F615" s="64">
        <f t="shared" si="9"/>
        <v>4.890467446865102</v>
      </c>
    </row>
    <row r="616" spans="8:8">
      <c r="A616" s="25">
        <v>42838.0</v>
      </c>
      <c r="B616" s="10" t="s">
        <v>41</v>
      </c>
      <c r="C616" s="5">
        <v>61.061574857496765</v>
      </c>
      <c r="D616">
        <v>38.0</v>
      </c>
      <c r="E616" s="50">
        <f>VLOOKUP(B616,'SKU List'!$A$6:$C$11,3,1)</f>
        <v>50.79</v>
      </c>
      <c r="F616" s="64">
        <f t="shared" si="9"/>
        <v>0.20223616573137954</v>
      </c>
    </row>
    <row r="617" spans="8:8" ht="15.0" customHeight="1">
      <c r="A617" s="25">
        <v>42838.0</v>
      </c>
      <c r="B617" s="10" t="s">
        <v>33</v>
      </c>
      <c r="C617" s="5">
        <v>51.926557809344764</v>
      </c>
      <c r="D617">
        <v>25.0</v>
      </c>
      <c r="E617" s="50">
        <f>VLOOKUP(B617,'SKU List'!$A$6:$C$11,3,1)</f>
        <v>45.711</v>
      </c>
      <c r="F617" s="64">
        <f t="shared" si="9"/>
        <v>0.13597510028975007</v>
      </c>
    </row>
    <row r="618" spans="8:8" ht="15.0" customHeight="1">
      <c r="A618" s="25">
        <v>42838.0</v>
      </c>
      <c r="B618" s="10" t="s">
        <v>34</v>
      </c>
      <c r="C618" s="5">
        <v>52.41514156447918</v>
      </c>
      <c r="D618">
        <v>37.0</v>
      </c>
      <c r="E618" s="50">
        <f>VLOOKUP(B618,'SKU List'!$A$6:$C$11,3,1)</f>
        <v>40.632000000000005</v>
      </c>
      <c r="F618" s="64">
        <f t="shared" si="9"/>
        <v>0.2899965929434724</v>
      </c>
    </row>
    <row r="619" spans="8:8" ht="15.0" customHeight="1">
      <c r="A619" s="25">
        <v>42838.0</v>
      </c>
      <c r="B619" s="10">
        <v>8.4325322E7</v>
      </c>
      <c r="C619" s="5">
        <v>43.71298087905838</v>
      </c>
      <c r="D619">
        <v>19.0</v>
      </c>
      <c r="E619" s="50">
        <f>VLOOKUP(B619,'SKU List'!$A$6:$C$11,3,1)</f>
        <v>35.553</v>
      </c>
      <c r="F619" s="64">
        <f t="shared" si="9"/>
        <v>0.22951595868304733</v>
      </c>
    </row>
    <row r="620" spans="8:8" ht="15.0" customHeight="1">
      <c r="A620" s="25">
        <v>42838.0</v>
      </c>
      <c r="B620" s="10" t="s">
        <v>35</v>
      </c>
      <c r="C620" s="5">
        <v>63.6521628176789</v>
      </c>
      <c r="D620">
        <v>43.0</v>
      </c>
      <c r="E620" s="50">
        <f>VLOOKUP(B620,'SKU List'!$A$6:$C$11,3,1)</f>
        <v>5.079000000000001</v>
      </c>
      <c r="F620" s="64">
        <f t="shared" si="9"/>
        <v>11.532420322441208</v>
      </c>
    </row>
    <row r="621" spans="8:8" ht="15.0" customHeight="1">
      <c r="A621" s="25">
        <v>42838.0</v>
      </c>
      <c r="B621" s="10" t="s">
        <v>36</v>
      </c>
      <c r="C621" s="5">
        <v>61.02809304500625</v>
      </c>
      <c r="D621">
        <v>36.0</v>
      </c>
      <c r="E621" s="50">
        <f>VLOOKUP(B621,'SKU List'!$A$6:$C$11,3,1)</f>
        <v>10.158000000000001</v>
      </c>
      <c r="F621" s="64">
        <f t="shared" si="9"/>
        <v>5.007884725832471</v>
      </c>
    </row>
    <row r="622" spans="8:8">
      <c r="A622" s="25">
        <v>42839.0</v>
      </c>
      <c r="B622" s="10" t="s">
        <v>41</v>
      </c>
      <c r="C622" s="5">
        <v>61.058126146970494</v>
      </c>
      <c r="D622">
        <v>37.0</v>
      </c>
      <c r="E622" s="50">
        <f>VLOOKUP(B622,'SKU List'!$A$6:$C$11,3,1)</f>
        <v>50.79</v>
      </c>
      <c r="F622" s="64">
        <f t="shared" si="9"/>
        <v>0.20216826436248267</v>
      </c>
    </row>
    <row r="623" spans="8:8" ht="15.0" customHeight="1">
      <c r="A623" s="25">
        <v>42839.0</v>
      </c>
      <c r="B623" s="10" t="s">
        <v>33</v>
      </c>
      <c r="C623" s="5">
        <v>53.30804253482281</v>
      </c>
      <c r="D623">
        <v>30.0</v>
      </c>
      <c r="E623" s="50">
        <f>VLOOKUP(B623,'SKU List'!$A$6:$C$11,3,1)</f>
        <v>45.711</v>
      </c>
      <c r="F623" s="64">
        <f t="shared" si="9"/>
        <v>0.16619725087665577</v>
      </c>
    </row>
    <row r="624" spans="8:8" ht="15.0" customHeight="1">
      <c r="A624" s="25">
        <v>42839.0</v>
      </c>
      <c r="B624" s="10" t="s">
        <v>34</v>
      </c>
      <c r="C624" s="5">
        <v>45.95830604374697</v>
      </c>
      <c r="D624">
        <v>37.0</v>
      </c>
      <c r="E624" s="50">
        <f>VLOOKUP(B624,'SKU List'!$A$6:$C$11,3,1)</f>
        <v>40.632000000000005</v>
      </c>
      <c r="F624" s="64">
        <f t="shared" si="9"/>
        <v>0.13108648463641875</v>
      </c>
    </row>
    <row r="625" spans="8:8" ht="15.0" customHeight="1">
      <c r="A625" s="25">
        <v>42839.0</v>
      </c>
      <c r="B625" s="10">
        <v>8.4325322E7</v>
      </c>
      <c r="C625" s="5">
        <v>39.3381831174778</v>
      </c>
      <c r="D625">
        <v>22.0</v>
      </c>
      <c r="E625" s="50">
        <f>VLOOKUP(B625,'SKU List'!$A$6:$C$11,3,1)</f>
        <v>35.553</v>
      </c>
      <c r="F625" s="64">
        <f t="shared" si="9"/>
        <v>0.10646592741759626</v>
      </c>
    </row>
    <row r="626" spans="8:8" ht="15.0" customHeight="1">
      <c r="A626" s="25">
        <v>42839.0</v>
      </c>
      <c r="B626" s="10" t="s">
        <v>35</v>
      </c>
      <c r="C626" s="5">
        <v>65.19806507254263</v>
      </c>
      <c r="D626">
        <v>38.0</v>
      </c>
      <c r="E626" s="50">
        <f>VLOOKUP(B626,'SKU List'!$A$6:$C$11,3,1)</f>
        <v>5.079000000000001</v>
      </c>
      <c r="F626" s="64">
        <f t="shared" si="9"/>
        <v>11.836791705560666</v>
      </c>
    </row>
    <row r="627" spans="8:8" ht="15.0" customHeight="1">
      <c r="A627" s="25">
        <v>42839.0</v>
      </c>
      <c r="B627" s="10" t="s">
        <v>36</v>
      </c>
      <c r="C627" s="5">
        <v>58.60683873567856</v>
      </c>
      <c r="D627">
        <v>41.0</v>
      </c>
      <c r="E627" s="50">
        <f>VLOOKUP(B627,'SKU List'!$A$6:$C$11,3,1)</f>
        <v>10.158000000000001</v>
      </c>
      <c r="F627" s="64">
        <f t="shared" si="9"/>
        <v>4.769525372679519</v>
      </c>
    </row>
    <row r="628" spans="8:8">
      <c r="A628" s="25">
        <v>42840.0</v>
      </c>
      <c r="B628" s="10" t="s">
        <v>41</v>
      </c>
      <c r="C628" s="5">
        <v>65.05368689690127</v>
      </c>
      <c r="D628">
        <v>43.0</v>
      </c>
      <c r="E628" s="50">
        <f>VLOOKUP(B628,'SKU List'!$A$6:$C$11,3,1)</f>
        <v>50.79</v>
      </c>
      <c r="F628" s="64">
        <f t="shared" si="9"/>
        <v>0.28083652090768396</v>
      </c>
    </row>
    <row r="629" spans="8:8" ht="15.0" customHeight="1">
      <c r="A629" s="25">
        <v>42840.0</v>
      </c>
      <c r="B629" s="10" t="s">
        <v>33</v>
      </c>
      <c r="C629" s="5">
        <v>58.360455916198646</v>
      </c>
      <c r="D629">
        <v>29.0</v>
      </c>
      <c r="E629" s="50">
        <f>VLOOKUP(B629,'SKU List'!$A$6:$C$11,3,1)</f>
        <v>45.711</v>
      </c>
      <c r="F629" s="64">
        <f t="shared" si="9"/>
        <v>0.27672673790113206</v>
      </c>
    </row>
    <row r="630" spans="8:8" ht="15.0" customHeight="1">
      <c r="A630" s="25">
        <v>42840.0</v>
      </c>
      <c r="B630" s="10" t="s">
        <v>34</v>
      </c>
      <c r="C630" s="5">
        <v>48.95160932526585</v>
      </c>
      <c r="D630">
        <v>46.0</v>
      </c>
      <c r="E630" s="50">
        <f>VLOOKUP(B630,'SKU List'!$A$6:$C$11,3,1)</f>
        <v>40.632000000000005</v>
      </c>
      <c r="F630" s="64">
        <f t="shared" si="9"/>
        <v>0.20475510251195717</v>
      </c>
    </row>
    <row r="631" spans="8:8" ht="15.0" customHeight="1">
      <c r="A631" s="25">
        <v>42840.0</v>
      </c>
      <c r="B631" s="10">
        <v>8.4325322E7</v>
      </c>
      <c r="C631" s="5">
        <v>44.13343059792429</v>
      </c>
      <c r="D631">
        <v>19.0</v>
      </c>
      <c r="E631" s="50">
        <f>VLOOKUP(B631,'SKU List'!$A$6:$C$11,3,1)</f>
        <v>35.553</v>
      </c>
      <c r="F631" s="64">
        <f t="shared" si="9"/>
        <v>0.2413419570197815</v>
      </c>
    </row>
    <row r="632" spans="8:8" ht="15.0" customHeight="1">
      <c r="A632" s="25">
        <v>42840.0</v>
      </c>
      <c r="B632" s="10" t="s">
        <v>35</v>
      </c>
      <c r="C632" s="5">
        <v>63.28764986393394</v>
      </c>
      <c r="D632">
        <v>38.0</v>
      </c>
      <c r="E632" s="50">
        <f>VLOOKUP(B632,'SKU List'!$A$6:$C$11,3,1)</f>
        <v>5.079000000000001</v>
      </c>
      <c r="F632" s="64">
        <f t="shared" si="9"/>
        <v>11.460651676301227</v>
      </c>
    </row>
    <row r="633" spans="8:8" ht="15.0" customHeight="1">
      <c r="A633" s="25">
        <v>42840.0</v>
      </c>
      <c r="B633" s="10" t="s">
        <v>36</v>
      </c>
      <c r="C633" s="5">
        <v>59.24543927941037</v>
      </c>
      <c r="D633">
        <v>35.0</v>
      </c>
      <c r="E633" s="50">
        <f>VLOOKUP(B633,'SKU List'!$A$6:$C$11,3,1)</f>
        <v>10.158000000000001</v>
      </c>
      <c r="F633" s="64">
        <f t="shared" si="9"/>
        <v>4.832392132251463</v>
      </c>
    </row>
    <row r="634" spans="8:8">
      <c r="A634" s="25">
        <v>42841.0</v>
      </c>
      <c r="B634" s="10" t="s">
        <v>41</v>
      </c>
      <c r="C634" s="5">
        <v>58.309191755122974</v>
      </c>
      <c r="D634">
        <v>35.0</v>
      </c>
      <c r="E634" s="50">
        <f>VLOOKUP(B634,'SKU List'!$A$6:$C$11,3,1)</f>
        <v>50.79</v>
      </c>
      <c r="F634" s="64">
        <f t="shared" si="9"/>
        <v>0.14804472839383687</v>
      </c>
    </row>
    <row r="635" spans="8:8" ht="15.0" customHeight="1">
      <c r="A635" s="25">
        <v>42841.0</v>
      </c>
      <c r="B635" s="10" t="s">
        <v>33</v>
      </c>
      <c r="C635" s="5">
        <v>52.27060515640289</v>
      </c>
      <c r="D635">
        <v>28.0</v>
      </c>
      <c r="E635" s="50">
        <f>VLOOKUP(B635,'SKU List'!$A$6:$C$11,3,1)</f>
        <v>45.711</v>
      </c>
      <c r="F635" s="64">
        <f t="shared" si="9"/>
        <v>0.14350167697934607</v>
      </c>
    </row>
    <row r="636" spans="8:8" ht="15.0" customHeight="1">
      <c r="A636" s="25">
        <v>42841.0</v>
      </c>
      <c r="B636" s="10" t="s">
        <v>34</v>
      </c>
      <c r="C636" s="5">
        <v>51.354617651007146</v>
      </c>
      <c r="D636">
        <v>43.0</v>
      </c>
      <c r="E636" s="50">
        <f>VLOOKUP(B636,'SKU List'!$A$6:$C$11,3,1)</f>
        <v>40.632000000000005</v>
      </c>
      <c r="F636" s="64">
        <f t="shared" si="9"/>
        <v>0.26389588627207966</v>
      </c>
    </row>
    <row r="637" spans="8:8" ht="15.0" customHeight="1">
      <c r="A637" s="25">
        <v>42841.0</v>
      </c>
      <c r="B637" s="10">
        <v>8.4325322E7</v>
      </c>
      <c r="C637" s="5">
        <v>42.65398715975</v>
      </c>
      <c r="D637">
        <v>23.0</v>
      </c>
      <c r="E637" s="50">
        <f>VLOOKUP(B637,'SKU List'!$A$6:$C$11,3,1)</f>
        <v>35.553</v>
      </c>
      <c r="F637" s="64">
        <f t="shared" si="9"/>
        <v>0.19972961943436576</v>
      </c>
    </row>
    <row r="638" spans="8:8" ht="15.0" customHeight="1">
      <c r="A638" s="25">
        <v>42841.0</v>
      </c>
      <c r="B638" s="10" t="s">
        <v>35</v>
      </c>
      <c r="C638" s="5">
        <v>56.69736772441777</v>
      </c>
      <c r="D638">
        <v>43.0</v>
      </c>
      <c r="E638" s="50">
        <f>VLOOKUP(B638,'SKU List'!$A$6:$C$11,3,1)</f>
        <v>5.079000000000001</v>
      </c>
      <c r="F638" s="64">
        <f t="shared" si="9"/>
        <v>10.163096618314187</v>
      </c>
    </row>
    <row r="639" spans="8:8" ht="15.0" customHeight="1">
      <c r="A639" s="25">
        <v>42841.0</v>
      </c>
      <c r="B639" s="10" t="s">
        <v>36</v>
      </c>
      <c r="C639" s="5">
        <v>61.01687053862264</v>
      </c>
      <c r="D639">
        <v>38.0</v>
      </c>
      <c r="E639" s="50">
        <f>VLOOKUP(B639,'SKU List'!$A$6:$C$11,3,1)</f>
        <v>10.158000000000001</v>
      </c>
      <c r="F639" s="64">
        <f t="shared" si="9"/>
        <v>5.006779930953202</v>
      </c>
    </row>
    <row r="640" spans="8:8">
      <c r="A640" s="25">
        <v>42842.0</v>
      </c>
      <c r="B640" s="10" t="s">
        <v>41</v>
      </c>
      <c r="C640" s="5">
        <v>57.66808133137181</v>
      </c>
      <c r="D640">
        <v>39.0</v>
      </c>
      <c r="E640" s="50">
        <f>VLOOKUP(B640,'SKU List'!$A$6:$C$11,3,1)</f>
        <v>50.79</v>
      </c>
      <c r="F640" s="64">
        <f t="shared" si="9"/>
        <v>0.13542195966473342</v>
      </c>
    </row>
    <row r="641" spans="8:8" ht="15.0" customHeight="1">
      <c r="A641" s="25">
        <v>42842.0</v>
      </c>
      <c r="B641" s="10" t="s">
        <v>33</v>
      </c>
      <c r="C641" s="5">
        <v>50.48047709150312</v>
      </c>
      <c r="D641">
        <v>28.0</v>
      </c>
      <c r="E641" s="50">
        <f>VLOOKUP(B641,'SKU List'!$A$6:$C$11,3,1)</f>
        <v>45.711</v>
      </c>
      <c r="F641" s="64">
        <f t="shared" si="9"/>
        <v>0.10433981080053203</v>
      </c>
    </row>
    <row r="642" spans="8:8" ht="15.0" customHeight="1">
      <c r="A642" s="25">
        <v>42842.0</v>
      </c>
      <c r="B642" s="10" t="s">
        <v>34</v>
      </c>
      <c r="C642" s="5">
        <v>50.5306943639799</v>
      </c>
      <c r="D642">
        <v>41.0</v>
      </c>
      <c r="E642" s="50">
        <f>VLOOKUP(B642,'SKU List'!$A$6:$C$11,3,1)</f>
        <v>40.632000000000005</v>
      </c>
      <c r="F642" s="64">
        <f t="shared" si="9"/>
        <v>0.243618191671094</v>
      </c>
    </row>
    <row r="643" spans="8:8" ht="15.0" customHeight="1">
      <c r="A643" s="25">
        <v>42842.0</v>
      </c>
      <c r="B643" s="10">
        <v>8.4325322E7</v>
      </c>
      <c r="C643" s="5">
        <v>41.50981732526552</v>
      </c>
      <c r="D643">
        <v>21.0</v>
      </c>
      <c r="E643" s="50">
        <f>VLOOKUP(B643,'SKU List'!$A$6:$C$11,3,1)</f>
        <v>35.553</v>
      </c>
      <c r="F643" s="64">
        <f t="shared" si="9"/>
        <v>0.16754752975179382</v>
      </c>
    </row>
    <row r="644" spans="8:8" ht="15.0" customHeight="1">
      <c r="A644" s="25">
        <v>42842.0</v>
      </c>
      <c r="B644" s="10" t="s">
        <v>35</v>
      </c>
      <c r="C644" s="5">
        <v>61.4730157975348</v>
      </c>
      <c r="D644">
        <v>39.0</v>
      </c>
      <c r="E644" s="50">
        <f>VLOOKUP(B644,'SKU List'!$A$6:$C$11,3,1)</f>
        <v>5.079000000000001</v>
      </c>
      <c r="F644" s="64">
        <f t="shared" si="9"/>
        <v>11.103369914852292</v>
      </c>
    </row>
    <row r="645" spans="8:8" ht="15.0" customHeight="1">
      <c r="A645" s="25">
        <v>42842.0</v>
      </c>
      <c r="B645" s="10" t="s">
        <v>36</v>
      </c>
      <c r="C645" s="5">
        <v>64.31706648103038</v>
      </c>
      <c r="D645">
        <v>33.0</v>
      </c>
      <c r="E645" s="50">
        <f>VLOOKUP(B645,'SKU List'!$A$6:$C$11,3,1)</f>
        <v>10.158000000000001</v>
      </c>
      <c r="F645" s="64">
        <f t="shared" si="10" ref="F645:F708">(C645-E645)/E645</f>
        <v>5.331666320243195</v>
      </c>
    </row>
    <row r="646" spans="8:8">
      <c r="A646" s="25">
        <v>42843.0</v>
      </c>
      <c r="B646" s="10" t="s">
        <v>41</v>
      </c>
      <c r="C646" s="5">
        <v>62.842412786965774</v>
      </c>
      <c r="D646">
        <v>38.0</v>
      </c>
      <c r="E646" s="50">
        <f>VLOOKUP(B646,'SKU List'!$A$6:$C$11,3,1)</f>
        <v>50.79</v>
      </c>
      <c r="F646" s="64">
        <f t="shared" si="10"/>
        <v>0.23729893260416962</v>
      </c>
    </row>
    <row r="647" spans="8:8" ht="15.0" customHeight="1">
      <c r="A647" s="25">
        <v>42843.0</v>
      </c>
      <c r="B647" s="10" t="s">
        <v>33</v>
      </c>
      <c r="C647" s="5">
        <v>55.0455503558525</v>
      </c>
      <c r="D647">
        <v>28.0</v>
      </c>
      <c r="E647" s="50">
        <f>VLOOKUP(B647,'SKU List'!$A$6:$C$11,3,1)</f>
        <v>45.711</v>
      </c>
      <c r="F647" s="64">
        <f t="shared" si="10"/>
        <v>0.20420796648186432</v>
      </c>
    </row>
    <row r="648" spans="8:8" ht="15.0" customHeight="1">
      <c r="A648" s="25">
        <v>42843.0</v>
      </c>
      <c r="B648" s="10" t="s">
        <v>34</v>
      </c>
      <c r="C648" s="5">
        <v>49.73928583704345</v>
      </c>
      <c r="D648">
        <v>42.0</v>
      </c>
      <c r="E648" s="50">
        <f>VLOOKUP(B648,'SKU List'!$A$6:$C$11,3,1)</f>
        <v>40.632000000000005</v>
      </c>
      <c r="F648" s="64">
        <f t="shared" si="10"/>
        <v>0.22414072251042136</v>
      </c>
    </row>
    <row r="649" spans="8:8" ht="15.0" customHeight="1">
      <c r="A649" s="25">
        <v>42843.0</v>
      </c>
      <c r="B649" s="10">
        <v>8.4325322E7</v>
      </c>
      <c r="C649" s="5">
        <v>41.203832651588336</v>
      </c>
      <c r="D649">
        <v>21.0</v>
      </c>
      <c r="E649" s="50">
        <f>VLOOKUP(B649,'SKU List'!$A$6:$C$11,3,1)</f>
        <v>35.553</v>
      </c>
      <c r="F649" s="64">
        <f t="shared" si="10"/>
        <v>0.15894109221692512</v>
      </c>
    </row>
    <row r="650" spans="8:8" ht="15.0" customHeight="1">
      <c r="A650" s="25">
        <v>42843.0</v>
      </c>
      <c r="B650" s="10" t="s">
        <v>35</v>
      </c>
      <c r="C650" s="5">
        <v>64.52369608863769</v>
      </c>
      <c r="D650">
        <v>41.0</v>
      </c>
      <c r="E650" s="50">
        <f>VLOOKUP(B650,'SKU List'!$A$6:$C$11,3,1)</f>
        <v>5.079000000000001</v>
      </c>
      <c r="F650" s="64">
        <f t="shared" si="10"/>
        <v>11.704015768583911</v>
      </c>
    </row>
    <row r="651" spans="8:8" ht="15.0" customHeight="1">
      <c r="A651" s="25">
        <v>42843.0</v>
      </c>
      <c r="B651" s="10" t="s">
        <v>36</v>
      </c>
      <c r="C651" s="5">
        <v>65.7948568000996</v>
      </c>
      <c r="D651">
        <v>34.0</v>
      </c>
      <c r="E651" s="50">
        <f>VLOOKUP(B651,'SKU List'!$A$6:$C$11,3,1)</f>
        <v>10.158000000000001</v>
      </c>
      <c r="F651" s="64">
        <f t="shared" si="10"/>
        <v>5.477146761183263</v>
      </c>
    </row>
    <row r="652" spans="8:8">
      <c r="A652" s="25">
        <v>42844.0</v>
      </c>
      <c r="B652" s="10" t="s">
        <v>41</v>
      </c>
      <c r="C652" s="5">
        <v>64.47949693151806</v>
      </c>
      <c r="D652">
        <v>42.0</v>
      </c>
      <c r="E652" s="50">
        <f>VLOOKUP(B652,'SKU List'!$A$6:$C$11,3,1)</f>
        <v>50.79</v>
      </c>
      <c r="F652" s="64">
        <f t="shared" si="10"/>
        <v>0.26953134340456897</v>
      </c>
    </row>
    <row r="653" spans="8:8" ht="15.0" customHeight="1">
      <c r="A653" s="25">
        <v>42844.0</v>
      </c>
      <c r="B653" s="10" t="s">
        <v>33</v>
      </c>
      <c r="C653" s="5">
        <v>52.726246259309036</v>
      </c>
      <c r="D653">
        <v>25.0</v>
      </c>
      <c r="E653" s="50">
        <f>VLOOKUP(B653,'SKU List'!$A$6:$C$11,3,1)</f>
        <v>45.711</v>
      </c>
      <c r="F653" s="64">
        <f t="shared" si="10"/>
        <v>0.15346954254575568</v>
      </c>
    </row>
    <row r="654" spans="8:8" ht="15.0" customHeight="1">
      <c r="A654" s="25">
        <v>42844.0</v>
      </c>
      <c r="B654" s="10" t="s">
        <v>34</v>
      </c>
      <c r="C654" s="5">
        <v>48.39007796503718</v>
      </c>
      <c r="D654">
        <v>41.0</v>
      </c>
      <c r="E654" s="50">
        <f>VLOOKUP(B654,'SKU List'!$A$6:$C$11,3,1)</f>
        <v>40.632000000000005</v>
      </c>
      <c r="F654" s="64">
        <f t="shared" si="10"/>
        <v>0.19093517338642382</v>
      </c>
    </row>
    <row r="655" spans="8:8" ht="15.0" customHeight="1">
      <c r="A655" s="25">
        <v>42844.0</v>
      </c>
      <c r="B655" s="10">
        <v>8.4325322E7</v>
      </c>
      <c r="C655" s="5">
        <v>40.53044551796357</v>
      </c>
      <c r="D655">
        <v>19.0</v>
      </c>
      <c r="E655" s="50">
        <f>VLOOKUP(B655,'SKU List'!$A$6:$C$11,3,1)</f>
        <v>35.553</v>
      </c>
      <c r="F655" s="64">
        <f t="shared" si="10"/>
        <v>0.14000071774431339</v>
      </c>
    </row>
    <row r="656" spans="8:8" ht="15.0" customHeight="1">
      <c r="A656" s="25">
        <v>42844.0</v>
      </c>
      <c r="B656" s="10" t="s">
        <v>35</v>
      </c>
      <c r="C656" s="5">
        <v>64.4466493570526</v>
      </c>
      <c r="D656">
        <v>37.0</v>
      </c>
      <c r="E656" s="50">
        <f>VLOOKUP(B656,'SKU List'!$A$6:$C$11,3,1)</f>
        <v>5.079000000000001</v>
      </c>
      <c r="F656" s="64">
        <f t="shared" si="10"/>
        <v>11.688846102983382</v>
      </c>
    </row>
    <row r="657" spans="8:8" ht="15.0" customHeight="1">
      <c r="A657" s="25">
        <v>42844.0</v>
      </c>
      <c r="B657" s="10" t="s">
        <v>36</v>
      </c>
      <c r="C657" s="5">
        <v>56.8970468115694</v>
      </c>
      <c r="D657">
        <v>38.0</v>
      </c>
      <c r="E657" s="50">
        <f>VLOOKUP(B657,'SKU List'!$A$6:$C$11,3,1)</f>
        <v>10.158000000000001</v>
      </c>
      <c r="F657" s="64">
        <f t="shared" si="10"/>
        <v>4.601205632168675</v>
      </c>
    </row>
    <row r="658" spans="8:8">
      <c r="A658" s="25">
        <v>42845.0</v>
      </c>
      <c r="B658" s="10" t="s">
        <v>41</v>
      </c>
      <c r="C658" s="5">
        <v>63.06038719402267</v>
      </c>
      <c r="D658">
        <v>41.0</v>
      </c>
      <c r="E658" s="50">
        <f>VLOOKUP(B658,'SKU List'!$A$6:$C$11,3,1)</f>
        <v>50.79</v>
      </c>
      <c r="F658" s="64">
        <f t="shared" si="10"/>
        <v>0.2415906122075737</v>
      </c>
    </row>
    <row r="659" spans="8:8" ht="15.0" customHeight="1">
      <c r="A659" s="25">
        <v>42845.0</v>
      </c>
      <c r="B659" s="10" t="s">
        <v>33</v>
      </c>
      <c r="C659" s="5">
        <v>56.63516904425332</v>
      </c>
      <c r="D659">
        <v>29.0</v>
      </c>
      <c r="E659" s="50">
        <f>VLOOKUP(B659,'SKU List'!$A$6:$C$11,3,1)</f>
        <v>45.711</v>
      </c>
      <c r="F659" s="64">
        <f t="shared" si="10"/>
        <v>0.23898337477310316</v>
      </c>
    </row>
    <row r="660" spans="8:8" ht="15.0" customHeight="1">
      <c r="A660" s="25">
        <v>42845.0</v>
      </c>
      <c r="B660" s="10" t="s">
        <v>34</v>
      </c>
      <c r="C660" s="5">
        <v>48.100744065812826</v>
      </c>
      <c r="D660">
        <v>37.0</v>
      </c>
      <c r="E660" s="50">
        <f>VLOOKUP(B660,'SKU List'!$A$6:$C$11,3,1)</f>
        <v>40.632000000000005</v>
      </c>
      <c r="F660" s="64">
        <f t="shared" si="10"/>
        <v>0.18381433514995127</v>
      </c>
    </row>
    <row r="661" spans="8:8" ht="15.0" customHeight="1">
      <c r="A661" s="25">
        <v>42845.0</v>
      </c>
      <c r="B661" s="10">
        <v>8.4325322E7</v>
      </c>
      <c r="C661" s="5">
        <v>43.01062044910337</v>
      </c>
      <c r="D661">
        <v>19.0</v>
      </c>
      <c r="E661" s="50">
        <f>VLOOKUP(B661,'SKU List'!$A$6:$C$11,3,1)</f>
        <v>35.553</v>
      </c>
      <c r="F661" s="64">
        <f t="shared" si="10"/>
        <v>0.20976065167787175</v>
      </c>
    </row>
    <row r="662" spans="8:8" ht="15.0" customHeight="1">
      <c r="A662" s="25">
        <v>42845.0</v>
      </c>
      <c r="B662" s="10" t="s">
        <v>35</v>
      </c>
      <c r="C662" s="5">
        <v>63.731479473516224</v>
      </c>
      <c r="D662">
        <v>42.0</v>
      </c>
      <c r="E662" s="50">
        <f>VLOOKUP(B662,'SKU List'!$A$6:$C$11,3,1)</f>
        <v>5.079000000000001</v>
      </c>
      <c r="F662" s="64">
        <f t="shared" si="10"/>
        <v>11.54803691150152</v>
      </c>
    </row>
    <row r="663" spans="8:8" ht="15.0" customHeight="1">
      <c r="A663" s="25">
        <v>42845.0</v>
      </c>
      <c r="B663" s="10" t="s">
        <v>36</v>
      </c>
      <c r="C663" s="5">
        <v>64.67909476358156</v>
      </c>
      <c r="D663">
        <v>34.0</v>
      </c>
      <c r="E663" s="50">
        <f>VLOOKUP(B663,'SKU List'!$A$6:$C$11,3,1)</f>
        <v>10.158000000000001</v>
      </c>
      <c r="F663" s="64">
        <f t="shared" si="10"/>
        <v>5.36730604091175</v>
      </c>
    </row>
    <row r="664" spans="8:8">
      <c r="A664" s="25">
        <v>42846.0</v>
      </c>
      <c r="B664" s="10" t="s">
        <v>41</v>
      </c>
      <c r="C664" s="5">
        <v>60.33586917865298</v>
      </c>
      <c r="D664">
        <v>37.0</v>
      </c>
      <c r="E664" s="50">
        <f>VLOOKUP(B664,'SKU List'!$A$6:$C$11,3,1)</f>
        <v>50.79</v>
      </c>
      <c r="F664" s="64">
        <f t="shared" si="10"/>
        <v>0.18794780820344514</v>
      </c>
    </row>
    <row r="665" spans="8:8" ht="15.0" customHeight="1">
      <c r="A665" s="25">
        <v>42846.0</v>
      </c>
      <c r="B665" s="10" t="s">
        <v>33</v>
      </c>
      <c r="C665" s="5">
        <v>57.73895410787032</v>
      </c>
      <c r="D665">
        <v>29.0</v>
      </c>
      <c r="E665" s="50">
        <f>VLOOKUP(B665,'SKU List'!$A$6:$C$11,3,1)</f>
        <v>45.711</v>
      </c>
      <c r="F665" s="64">
        <f t="shared" si="10"/>
        <v>0.263130408607782</v>
      </c>
    </row>
    <row r="666" spans="8:8" ht="15.0" customHeight="1">
      <c r="A666" s="25">
        <v>42846.0</v>
      </c>
      <c r="B666" s="10" t="s">
        <v>34</v>
      </c>
      <c r="C666" s="5">
        <v>49.52196474171685</v>
      </c>
      <c r="D666">
        <v>37.0</v>
      </c>
      <c r="E666" s="50">
        <f>VLOOKUP(B666,'SKU List'!$A$6:$C$11,3,1)</f>
        <v>40.632000000000005</v>
      </c>
      <c r="F666" s="64">
        <f t="shared" si="10"/>
        <v>0.21879220175518913</v>
      </c>
    </row>
    <row r="667" spans="8:8" ht="15.0" customHeight="1">
      <c r="A667" s="25">
        <v>42846.0</v>
      </c>
      <c r="B667" s="10">
        <v>8.4325322E7</v>
      </c>
      <c r="C667" s="5">
        <v>44.675824149009046</v>
      </c>
      <c r="D667">
        <v>24.0</v>
      </c>
      <c r="E667" s="50">
        <f>VLOOKUP(B667,'SKU List'!$A$6:$C$11,3,1)</f>
        <v>35.553</v>
      </c>
      <c r="F667" s="64">
        <f t="shared" si="10"/>
        <v>0.2565978721629412</v>
      </c>
    </row>
    <row r="668" spans="8:8" ht="15.0" customHeight="1">
      <c r="A668" s="25">
        <v>42846.0</v>
      </c>
      <c r="B668" s="10" t="s">
        <v>35</v>
      </c>
      <c r="C668" s="5">
        <v>60.41513537396053</v>
      </c>
      <c r="D668">
        <v>39.0</v>
      </c>
      <c r="E668" s="50">
        <f>VLOOKUP(B668,'SKU List'!$A$6:$C$11,3,1)</f>
        <v>5.079000000000001</v>
      </c>
      <c r="F668" s="64">
        <f t="shared" si="10"/>
        <v>10.895084735963875</v>
      </c>
    </row>
    <row r="669" spans="8:8" ht="15.0" customHeight="1">
      <c r="A669" s="25">
        <v>42846.0</v>
      </c>
      <c r="B669" s="10" t="s">
        <v>36</v>
      </c>
      <c r="C669" s="5">
        <v>61.579525975526074</v>
      </c>
      <c r="D669">
        <v>34.0</v>
      </c>
      <c r="E669" s="50">
        <f>VLOOKUP(B669,'SKU List'!$A$6:$C$11,3,1)</f>
        <v>10.158000000000001</v>
      </c>
      <c r="F669" s="64">
        <f t="shared" si="10"/>
        <v>5.0621703067066415</v>
      </c>
    </row>
    <row r="670" spans="8:8">
      <c r="A670" s="25">
        <v>42847.0</v>
      </c>
      <c r="B670" s="10" t="s">
        <v>41</v>
      </c>
      <c r="C670" s="5">
        <v>57.62322495561065</v>
      </c>
      <c r="D670">
        <v>35.0</v>
      </c>
      <c r="E670" s="50">
        <f>VLOOKUP(B670,'SKU List'!$A$6:$C$11,3,1)</f>
        <v>50.79</v>
      </c>
      <c r="F670" s="64">
        <f t="shared" si="10"/>
        <v>0.13453878628884924</v>
      </c>
    </row>
    <row r="671" spans="8:8" ht="15.0" customHeight="1">
      <c r="A671" s="25">
        <v>42847.0</v>
      </c>
      <c r="B671" s="10" t="s">
        <v>33</v>
      </c>
      <c r="C671" s="5">
        <v>58.962121009057036</v>
      </c>
      <c r="D671">
        <v>30.0</v>
      </c>
      <c r="E671" s="50">
        <f>VLOOKUP(B671,'SKU List'!$A$6:$C$11,3,1)</f>
        <v>45.711</v>
      </c>
      <c r="F671" s="64">
        <f t="shared" si="10"/>
        <v>0.28988910785274963</v>
      </c>
    </row>
    <row r="672" spans="8:8" ht="15.0" customHeight="1">
      <c r="A672" s="25">
        <v>42847.0</v>
      </c>
      <c r="B672" s="10" t="s">
        <v>34</v>
      </c>
      <c r="C672" s="5">
        <v>52.4003250692294</v>
      </c>
      <c r="D672">
        <v>47.0</v>
      </c>
      <c r="E672" s="50">
        <f>VLOOKUP(B672,'SKU List'!$A$6:$C$11,3,1)</f>
        <v>40.632000000000005</v>
      </c>
      <c r="F672" s="64">
        <f t="shared" si="10"/>
        <v>0.28963194204640175</v>
      </c>
    </row>
    <row r="673" spans="8:8" ht="15.0" customHeight="1">
      <c r="A673" s="25">
        <v>42847.0</v>
      </c>
      <c r="B673" s="10">
        <v>8.4325322E7</v>
      </c>
      <c r="C673" s="5">
        <v>42.422296551390495</v>
      </c>
      <c r="D673">
        <v>20.0</v>
      </c>
      <c r="E673" s="50">
        <f>VLOOKUP(B673,'SKU List'!$A$6:$C$11,3,1)</f>
        <v>35.553</v>
      </c>
      <c r="F673" s="64">
        <f t="shared" si="10"/>
        <v>0.19321285268164426</v>
      </c>
    </row>
    <row r="674" spans="8:8" ht="15.0" customHeight="1">
      <c r="A674" s="25">
        <v>42847.0</v>
      </c>
      <c r="B674" s="10" t="s">
        <v>35</v>
      </c>
      <c r="C674" s="5">
        <v>57.33319372869577</v>
      </c>
      <c r="D674">
        <v>36.0</v>
      </c>
      <c r="E674" s="50">
        <f>VLOOKUP(B674,'SKU List'!$A$6:$C$11,3,1)</f>
        <v>5.079000000000001</v>
      </c>
      <c r="F674" s="64">
        <f t="shared" si="10"/>
        <v>10.288283860739469</v>
      </c>
    </row>
    <row r="675" spans="8:8" ht="15.0" customHeight="1">
      <c r="A675" s="25">
        <v>42847.0</v>
      </c>
      <c r="B675" s="10" t="s">
        <v>36</v>
      </c>
      <c r="C675" s="5">
        <v>59.514051168954516</v>
      </c>
      <c r="D675">
        <v>39.0</v>
      </c>
      <c r="E675" s="50">
        <f>VLOOKUP(B675,'SKU List'!$A$6:$C$11,3,1)</f>
        <v>10.158000000000001</v>
      </c>
      <c r="F675" s="64">
        <f t="shared" si="10"/>
        <v>4.858835515746653</v>
      </c>
    </row>
    <row r="676" spans="8:8">
      <c r="A676" s="25">
        <v>42848.0</v>
      </c>
      <c r="B676" s="10" t="s">
        <v>41</v>
      </c>
      <c r="C676" s="5">
        <v>62.438627532600876</v>
      </c>
      <c r="D676">
        <v>37.0</v>
      </c>
      <c r="E676" s="50">
        <f>VLOOKUP(B676,'SKU List'!$A$6:$C$11,3,1)</f>
        <v>50.79</v>
      </c>
      <c r="F676" s="64">
        <f t="shared" si="10"/>
        <v>0.2293488389958826</v>
      </c>
    </row>
    <row r="677" spans="8:8" ht="15.0" customHeight="1">
      <c r="A677" s="25">
        <v>42848.0</v>
      </c>
      <c r="B677" s="10" t="s">
        <v>33</v>
      </c>
      <c r="C677" s="5">
        <v>51.46772284182671</v>
      </c>
      <c r="D677">
        <v>31.0</v>
      </c>
      <c r="E677" s="50">
        <f>VLOOKUP(B677,'SKU List'!$A$6:$C$11,3,1)</f>
        <v>45.711</v>
      </c>
      <c r="F677" s="64">
        <f t="shared" si="10"/>
        <v>0.12593736391299065</v>
      </c>
    </row>
    <row r="678" spans="8:8" ht="15.0" customHeight="1">
      <c r="A678" s="25">
        <v>42848.0</v>
      </c>
      <c r="B678" s="10" t="s">
        <v>34</v>
      </c>
      <c r="C678" s="5">
        <v>50.605877186671975</v>
      </c>
      <c r="D678">
        <v>46.0</v>
      </c>
      <c r="E678" s="50">
        <f>VLOOKUP(B678,'SKU List'!$A$6:$C$11,3,1)</f>
        <v>40.632000000000005</v>
      </c>
      <c r="F678" s="64">
        <f t="shared" si="10"/>
        <v>0.2454685269411294</v>
      </c>
    </row>
    <row r="679" spans="8:8" ht="15.0" customHeight="1">
      <c r="A679" s="25">
        <v>42848.0</v>
      </c>
      <c r="B679" s="10">
        <v>8.4325322E7</v>
      </c>
      <c r="C679" s="5">
        <v>45.59658691397743</v>
      </c>
      <c r="D679">
        <v>19.0</v>
      </c>
      <c r="E679" s="50">
        <f>VLOOKUP(B679,'SKU List'!$A$6:$C$11,3,1)</f>
        <v>35.553</v>
      </c>
      <c r="F679" s="64">
        <f t="shared" si="10"/>
        <v>0.28249618636901064</v>
      </c>
    </row>
    <row r="680" spans="8:8" ht="15.0" customHeight="1">
      <c r="A680" s="25">
        <v>42848.0</v>
      </c>
      <c r="B680" s="10" t="s">
        <v>35</v>
      </c>
      <c r="C680" s="5">
        <v>62.86811492122802</v>
      </c>
      <c r="D680">
        <v>44.0</v>
      </c>
      <c r="E680" s="50">
        <f>VLOOKUP(B680,'SKU List'!$A$6:$C$11,3,1)</f>
        <v>5.079000000000001</v>
      </c>
      <c r="F680" s="64">
        <f t="shared" si="10"/>
        <v>11.378049797445957</v>
      </c>
    </row>
    <row r="681" spans="8:8" ht="15.0" customHeight="1">
      <c r="A681" s="25">
        <v>42848.0</v>
      </c>
      <c r="B681" s="10" t="s">
        <v>36</v>
      </c>
      <c r="C681" s="5">
        <v>65.73316588420596</v>
      </c>
      <c r="D681">
        <v>43.0</v>
      </c>
      <c r="E681" s="50">
        <f>VLOOKUP(B681,'SKU List'!$A$6:$C$11,3,1)</f>
        <v>10.158000000000001</v>
      </c>
      <c r="F681" s="64">
        <f t="shared" si="10"/>
        <v>5.4710736251433305</v>
      </c>
    </row>
    <row r="682" spans="8:8">
      <c r="A682" s="25">
        <v>42849.0</v>
      </c>
      <c r="B682" s="10" t="s">
        <v>41</v>
      </c>
      <c r="C682" s="5">
        <v>63.57027920902036</v>
      </c>
      <c r="D682">
        <v>34.0</v>
      </c>
      <c r="E682" s="50">
        <f>VLOOKUP(B682,'SKU List'!$A$6:$C$11,3,1)</f>
        <v>50.79</v>
      </c>
      <c r="F682" s="64">
        <f t="shared" si="10"/>
        <v>0.2516298328218225</v>
      </c>
    </row>
    <row r="683" spans="8:8" ht="15.0" customHeight="1">
      <c r="A683" s="25">
        <v>42849.0</v>
      </c>
      <c r="B683" s="10" t="s">
        <v>33</v>
      </c>
      <c r="C683" s="5">
        <v>58.29341078753243</v>
      </c>
      <c r="D683">
        <v>28.0</v>
      </c>
      <c r="E683" s="50">
        <f>VLOOKUP(B683,'SKU List'!$A$6:$C$11,3,1)</f>
        <v>45.711</v>
      </c>
      <c r="F683" s="64">
        <f t="shared" si="10"/>
        <v>0.27526002029123037</v>
      </c>
    </row>
    <row r="684" spans="8:8" ht="15.0" customHeight="1">
      <c r="A684" s="25">
        <v>42849.0</v>
      </c>
      <c r="B684" s="10" t="s">
        <v>34</v>
      </c>
      <c r="C684" s="5">
        <v>45.86753811779548</v>
      </c>
      <c r="D684">
        <v>38.0</v>
      </c>
      <c r="E684" s="50">
        <f>VLOOKUP(B684,'SKU List'!$A$6:$C$11,3,1)</f>
        <v>40.632000000000005</v>
      </c>
      <c r="F684" s="64">
        <f t="shared" si="10"/>
        <v>0.1288525821469649</v>
      </c>
    </row>
    <row r="685" spans="8:8" ht="15.0" customHeight="1">
      <c r="A685" s="25">
        <v>42849.0</v>
      </c>
      <c r="B685" s="10">
        <v>8.4325322E7</v>
      </c>
      <c r="C685" s="5">
        <v>44.08877377816857</v>
      </c>
      <c r="D685">
        <v>24.0</v>
      </c>
      <c r="E685" s="50">
        <f>VLOOKUP(B685,'SKU List'!$A$6:$C$11,3,1)</f>
        <v>35.553</v>
      </c>
      <c r="F685" s="64">
        <f t="shared" si="10"/>
        <v>0.2400858936845998</v>
      </c>
    </row>
    <row r="686" spans="8:8" ht="15.0" customHeight="1">
      <c r="A686" s="25">
        <v>42849.0</v>
      </c>
      <c r="B686" s="10" t="s">
        <v>35</v>
      </c>
      <c r="C686" s="5">
        <v>58.231705753920856</v>
      </c>
      <c r="D686">
        <v>38.0</v>
      </c>
      <c r="E686" s="50">
        <f>VLOOKUP(B686,'SKU List'!$A$6:$C$11,3,1)</f>
        <v>5.079000000000001</v>
      </c>
      <c r="F686" s="64">
        <f t="shared" si="10"/>
        <v>10.465191130915702</v>
      </c>
    </row>
    <row r="687" spans="8:8" ht="15.0" customHeight="1">
      <c r="A687" s="25">
        <v>42849.0</v>
      </c>
      <c r="B687" s="10" t="s">
        <v>36</v>
      </c>
      <c r="C687" s="5">
        <v>59.94299757830233</v>
      </c>
      <c r="D687">
        <v>39.0</v>
      </c>
      <c r="E687" s="50">
        <f>VLOOKUP(B687,'SKU List'!$A$6:$C$11,3,1)</f>
        <v>10.158000000000001</v>
      </c>
      <c r="F687" s="64">
        <f t="shared" si="10"/>
        <v>4.901062963014602</v>
      </c>
    </row>
    <row r="688" spans="8:8">
      <c r="A688" s="25">
        <v>42850.0</v>
      </c>
      <c r="B688" s="10" t="s">
        <v>41</v>
      </c>
      <c r="C688" s="5">
        <v>61.64295292298016</v>
      </c>
      <c r="D688">
        <v>43.0</v>
      </c>
      <c r="E688" s="50">
        <f>VLOOKUP(B688,'SKU List'!$A$6:$C$11,3,1)</f>
        <v>50.79</v>
      </c>
      <c r="F688" s="64">
        <f t="shared" si="10"/>
        <v>0.2136828691273904</v>
      </c>
    </row>
    <row r="689" spans="8:8" ht="15.0" customHeight="1">
      <c r="A689" s="25">
        <v>42850.0</v>
      </c>
      <c r="B689" s="10" t="s">
        <v>33</v>
      </c>
      <c r="C689" s="5">
        <v>50.31051988827725</v>
      </c>
      <c r="D689">
        <v>29.0</v>
      </c>
      <c r="E689" s="50">
        <f>VLOOKUP(B689,'SKU List'!$A$6:$C$11,3,1)</f>
        <v>45.711</v>
      </c>
      <c r="F689" s="64">
        <f t="shared" si="10"/>
        <v>0.10062172974289012</v>
      </c>
    </row>
    <row r="690" spans="8:8" ht="15.0" customHeight="1">
      <c r="A690" s="25">
        <v>42850.0</v>
      </c>
      <c r="B690" s="10" t="s">
        <v>34</v>
      </c>
      <c r="C690" s="5">
        <v>50.63731140946439</v>
      </c>
      <c r="D690">
        <v>37.0</v>
      </c>
      <c r="E690" s="50">
        <f>VLOOKUP(B690,'SKU List'!$A$6:$C$11,3,1)</f>
        <v>40.632000000000005</v>
      </c>
      <c r="F690" s="64">
        <f t="shared" si="10"/>
        <v>0.24624215912247446</v>
      </c>
    </row>
    <row r="691" spans="8:8" ht="15.0" customHeight="1">
      <c r="A691" s="25">
        <v>42850.0</v>
      </c>
      <c r="B691" s="10">
        <v>8.4325322E7</v>
      </c>
      <c r="C691" s="5">
        <v>41.2369564571996</v>
      </c>
      <c r="D691">
        <v>22.0</v>
      </c>
      <c r="E691" s="50">
        <f>VLOOKUP(B691,'SKU List'!$A$6:$C$11,3,1)</f>
        <v>35.553</v>
      </c>
      <c r="F691" s="64">
        <f t="shared" si="10"/>
        <v>0.15987276621381036</v>
      </c>
    </row>
    <row r="692" spans="8:8" ht="15.0" customHeight="1">
      <c r="A692" s="25">
        <v>42850.0</v>
      </c>
      <c r="B692" s="10" t="s">
        <v>35</v>
      </c>
      <c r="C692" s="5">
        <v>57.35443804249596</v>
      </c>
      <c r="D692">
        <v>44.0</v>
      </c>
      <c r="E692" s="50">
        <f>VLOOKUP(B692,'SKU List'!$A$6:$C$11,3,1)</f>
        <v>5.079000000000001</v>
      </c>
      <c r="F692" s="64">
        <f t="shared" si="10"/>
        <v>10.292466635655828</v>
      </c>
    </row>
    <row r="693" spans="8:8" ht="15.0" customHeight="1">
      <c r="A693" s="25">
        <v>42850.0</v>
      </c>
      <c r="B693" s="10" t="s">
        <v>36</v>
      </c>
      <c r="C693" s="5">
        <v>56.30012386589716</v>
      </c>
      <c r="D693">
        <v>38.0</v>
      </c>
      <c r="E693" s="50">
        <f>VLOOKUP(B693,'SKU List'!$A$6:$C$11,3,1)</f>
        <v>10.158000000000001</v>
      </c>
      <c r="F693" s="64">
        <f t="shared" si="10"/>
        <v>4.542441806054061</v>
      </c>
    </row>
    <row r="694" spans="8:8">
      <c r="A694" s="25">
        <v>42851.0</v>
      </c>
      <c r="B694" s="10" t="s">
        <v>41</v>
      </c>
      <c r="C694" s="5">
        <v>64.94430758367439</v>
      </c>
      <c r="D694">
        <v>36.0</v>
      </c>
      <c r="E694" s="50">
        <f>VLOOKUP(B694,'SKU List'!$A$6:$C$11,3,1)</f>
        <v>50.79</v>
      </c>
      <c r="F694" s="64">
        <f t="shared" si="10"/>
        <v>0.2786829608914036</v>
      </c>
    </row>
    <row r="695" spans="8:8" ht="15.0" customHeight="1">
      <c r="A695" s="25">
        <v>42851.0</v>
      </c>
      <c r="B695" s="10" t="s">
        <v>33</v>
      </c>
      <c r="C695" s="5">
        <v>54.8793365573654</v>
      </c>
      <c r="D695">
        <v>29.0</v>
      </c>
      <c r="E695" s="50">
        <f>VLOOKUP(B695,'SKU List'!$A$6:$C$11,3,1)</f>
        <v>45.711</v>
      </c>
      <c r="F695" s="64">
        <f t="shared" si="10"/>
        <v>0.20057177828893266</v>
      </c>
    </row>
    <row r="696" spans="8:8" ht="15.0" customHeight="1">
      <c r="A696" s="25">
        <v>42851.0</v>
      </c>
      <c r="B696" s="10" t="s">
        <v>34</v>
      </c>
      <c r="C696" s="5">
        <v>46.594518335209415</v>
      </c>
      <c r="D696">
        <v>35.0</v>
      </c>
      <c r="E696" s="50">
        <f>VLOOKUP(B696,'SKU List'!$A$6:$C$11,3,1)</f>
        <v>40.632000000000005</v>
      </c>
      <c r="F696" s="64">
        <f t="shared" si="10"/>
        <v>0.1467443969090719</v>
      </c>
    </row>
    <row r="697" spans="8:8" ht="15.0" customHeight="1">
      <c r="A697" s="25">
        <v>42851.0</v>
      </c>
      <c r="B697" s="10">
        <v>8.4325322E7</v>
      </c>
      <c r="C697" s="5">
        <v>40.017410191918366</v>
      </c>
      <c r="D697">
        <v>24.0</v>
      </c>
      <c r="E697" s="50">
        <f>VLOOKUP(B697,'SKU List'!$A$6:$C$11,3,1)</f>
        <v>35.553</v>
      </c>
      <c r="F697" s="64">
        <f t="shared" si="10"/>
        <v>0.12557056203185016</v>
      </c>
    </row>
    <row r="698" spans="8:8" ht="15.0" customHeight="1">
      <c r="A698" s="25">
        <v>42851.0</v>
      </c>
      <c r="B698" s="10" t="s">
        <v>35</v>
      </c>
      <c r="C698" s="5">
        <v>59.205074809909426</v>
      </c>
      <c r="D698">
        <v>41.0</v>
      </c>
      <c r="E698" s="50">
        <f>VLOOKUP(B698,'SKU List'!$A$6:$C$11,3,1)</f>
        <v>5.079000000000001</v>
      </c>
      <c r="F698" s="64">
        <f t="shared" si="10"/>
        <v>10.65683693835586</v>
      </c>
    </row>
    <row r="699" spans="8:8" ht="15.0" customHeight="1">
      <c r="A699" s="25">
        <v>42851.0</v>
      </c>
      <c r="B699" s="10" t="s">
        <v>36</v>
      </c>
      <c r="C699" s="5">
        <v>55.94122463610787</v>
      </c>
      <c r="D699">
        <v>40.0</v>
      </c>
      <c r="E699" s="50">
        <f>VLOOKUP(B699,'SKU List'!$A$6:$C$11,3,1)</f>
        <v>10.158000000000001</v>
      </c>
      <c r="F699" s="64">
        <f t="shared" si="10"/>
        <v>4.5071101236570055</v>
      </c>
    </row>
    <row r="700" spans="8:8">
      <c r="A700" s="25">
        <v>42852.0</v>
      </c>
      <c r="B700" s="10" t="s">
        <v>41</v>
      </c>
      <c r="C700" s="5">
        <v>63.109259886764626</v>
      </c>
      <c r="D700">
        <v>38.0</v>
      </c>
      <c r="E700" s="50">
        <f>VLOOKUP(B700,'SKU List'!$A$6:$C$11,3,1)</f>
        <v>50.79</v>
      </c>
      <c r="F700" s="64">
        <f t="shared" si="10"/>
        <v>0.24255286250767133</v>
      </c>
    </row>
    <row r="701" spans="8:8" ht="15.0" customHeight="1">
      <c r="A701" s="25">
        <v>42852.0</v>
      </c>
      <c r="B701" s="10" t="s">
        <v>33</v>
      </c>
      <c r="C701" s="5">
        <v>56.435825892750294</v>
      </c>
      <c r="D701">
        <v>25.0</v>
      </c>
      <c r="E701" s="50">
        <f>VLOOKUP(B701,'SKU List'!$A$6:$C$11,3,1)</f>
        <v>45.711</v>
      </c>
      <c r="F701" s="64">
        <f t="shared" si="10"/>
        <v>0.23462242989106116</v>
      </c>
    </row>
    <row r="702" spans="8:8" ht="15.0" customHeight="1">
      <c r="A702" s="25">
        <v>42852.0</v>
      </c>
      <c r="B702" s="10" t="s">
        <v>34</v>
      </c>
      <c r="C702" s="5">
        <v>50.19238056710976</v>
      </c>
      <c r="D702">
        <v>44.0</v>
      </c>
      <c r="E702" s="50">
        <f>VLOOKUP(B702,'SKU List'!$A$6:$C$11,3,1)</f>
        <v>40.632000000000005</v>
      </c>
      <c r="F702" s="64">
        <f t="shared" si="10"/>
        <v>0.23529190212418172</v>
      </c>
    </row>
    <row r="703" spans="8:8" ht="15.0" customHeight="1">
      <c r="A703" s="25">
        <v>42852.0</v>
      </c>
      <c r="B703" s="10">
        <v>8.4325322E7</v>
      </c>
      <c r="C703" s="5">
        <v>40.810263305600024</v>
      </c>
      <c r="D703">
        <v>20.0</v>
      </c>
      <c r="E703" s="50">
        <f>VLOOKUP(B703,'SKU List'!$A$6:$C$11,3,1)</f>
        <v>35.553</v>
      </c>
      <c r="F703" s="64">
        <f t="shared" si="10"/>
        <v>0.14787115870953302</v>
      </c>
    </row>
    <row r="704" spans="8:8" ht="15.0" customHeight="1">
      <c r="A704" s="25">
        <v>42852.0</v>
      </c>
      <c r="B704" s="10" t="s">
        <v>35</v>
      </c>
      <c r="C704" s="5">
        <v>59.97528073528785</v>
      </c>
      <c r="D704">
        <v>39.0</v>
      </c>
      <c r="E704" s="50">
        <f>VLOOKUP(B704,'SKU List'!$A$6:$C$11,3,1)</f>
        <v>5.079000000000001</v>
      </c>
      <c r="F704" s="64">
        <f t="shared" si="10"/>
        <v>10.808482129412846</v>
      </c>
    </row>
    <row r="705" spans="8:8" ht="15.0" customHeight="1">
      <c r="A705" s="25">
        <v>42852.0</v>
      </c>
      <c r="B705" s="10" t="s">
        <v>36</v>
      </c>
      <c r="C705" s="5">
        <v>56.26086327567378</v>
      </c>
      <c r="D705">
        <v>43.0</v>
      </c>
      <c r="E705" s="50">
        <f>VLOOKUP(B705,'SKU List'!$A$6:$C$11,3,1)</f>
        <v>10.158000000000001</v>
      </c>
      <c r="F705" s="64">
        <f t="shared" si="10"/>
        <v>4.538576813907636</v>
      </c>
    </row>
    <row r="706" spans="8:8">
      <c r="A706" s="25">
        <v>42853.0</v>
      </c>
      <c r="B706" s="10" t="s">
        <v>41</v>
      </c>
      <c r="C706" s="5">
        <v>61.70124329261486</v>
      </c>
      <c r="D706">
        <v>36.0</v>
      </c>
      <c r="E706" s="50">
        <f>VLOOKUP(B706,'SKU List'!$A$6:$C$11,3,1)</f>
        <v>50.79</v>
      </c>
      <c r="F706" s="64">
        <f t="shared" si="10"/>
        <v>0.21483054326865256</v>
      </c>
    </row>
    <row r="707" spans="8:8" ht="15.0" customHeight="1">
      <c r="A707" s="25">
        <v>42853.0</v>
      </c>
      <c r="B707" s="10" t="s">
        <v>33</v>
      </c>
      <c r="C707" s="5">
        <v>51.29058511382772</v>
      </c>
      <c r="D707">
        <v>32.0</v>
      </c>
      <c r="E707" s="50">
        <f>VLOOKUP(B707,'SKU List'!$A$6:$C$11,3,1)</f>
        <v>45.711</v>
      </c>
      <c r="F707" s="64">
        <f t="shared" si="10"/>
        <v>0.1220621975854328</v>
      </c>
    </row>
    <row r="708" spans="8:8" ht="15.0" customHeight="1">
      <c r="A708" s="25">
        <v>42853.0</v>
      </c>
      <c r="B708" s="10" t="s">
        <v>34</v>
      </c>
      <c r="C708" s="5">
        <v>50.77612757388865</v>
      </c>
      <c r="D708">
        <v>37.0</v>
      </c>
      <c r="E708" s="50">
        <f>VLOOKUP(B708,'SKU List'!$A$6:$C$11,3,1)</f>
        <v>40.632000000000005</v>
      </c>
      <c r="F708" s="64">
        <f t="shared" si="10"/>
        <v>0.24965858372437105</v>
      </c>
    </row>
    <row r="709" spans="8:8" ht="15.0" customHeight="1">
      <c r="A709" s="25">
        <v>42853.0</v>
      </c>
      <c r="B709" s="10">
        <v>8.4325322E7</v>
      </c>
      <c r="C709" s="5">
        <v>46.19416794492221</v>
      </c>
      <c r="D709">
        <v>23.0</v>
      </c>
      <c r="E709" s="50">
        <f>VLOOKUP(B709,'SKU List'!$A$6:$C$11,3,1)</f>
        <v>35.553</v>
      </c>
      <c r="F709" s="64">
        <f t="shared" si="11" ref="F709:F772">(C709-E709)/E709</f>
        <v>0.29930436095188057</v>
      </c>
    </row>
    <row r="710" spans="8:8" ht="15.0" customHeight="1">
      <c r="A710" s="25">
        <v>42853.0</v>
      </c>
      <c r="B710" s="10" t="s">
        <v>35</v>
      </c>
      <c r="C710" s="5">
        <v>62.99334947794499</v>
      </c>
      <c r="D710">
        <v>40.0</v>
      </c>
      <c r="E710" s="50">
        <f>VLOOKUP(B710,'SKU List'!$A$6:$C$11,3,1)</f>
        <v>5.079000000000001</v>
      </c>
      <c r="F710" s="64">
        <f t="shared" si="11"/>
        <v>11.402707123044888</v>
      </c>
    </row>
    <row r="711" spans="8:8" ht="15.0" customHeight="1">
      <c r="A711" s="25">
        <v>42853.0</v>
      </c>
      <c r="B711" s="10" t="s">
        <v>36</v>
      </c>
      <c r="C711" s="5">
        <v>62.2277258875043</v>
      </c>
      <c r="D711">
        <v>34.0</v>
      </c>
      <c r="E711" s="50">
        <f>VLOOKUP(B711,'SKU List'!$A$6:$C$11,3,1)</f>
        <v>10.158000000000001</v>
      </c>
      <c r="F711" s="64">
        <f t="shared" si="11"/>
        <v>5.125982072012629</v>
      </c>
    </row>
    <row r="712" spans="8:8">
      <c r="A712" s="25">
        <v>42854.0</v>
      </c>
      <c r="B712" s="10" t="s">
        <v>41</v>
      </c>
      <c r="C712" s="5">
        <v>61.196612323730676</v>
      </c>
      <c r="D712">
        <v>37.0</v>
      </c>
      <c r="E712" s="50">
        <f>VLOOKUP(B712,'SKU List'!$A$6:$C$11,3,1)</f>
        <v>50.79</v>
      </c>
      <c r="F712" s="64">
        <f t="shared" si="11"/>
        <v>0.20489490694488438</v>
      </c>
    </row>
    <row r="713" spans="8:8" ht="15.0" customHeight="1">
      <c r="A713" s="25">
        <v>42854.0</v>
      </c>
      <c r="B713" s="10" t="s">
        <v>33</v>
      </c>
      <c r="C713" s="5">
        <v>52.74029628272277</v>
      </c>
      <c r="D713">
        <v>26.0</v>
      </c>
      <c r="E713" s="50">
        <f>VLOOKUP(B713,'SKU List'!$A$6:$C$11,3,1)</f>
        <v>45.711</v>
      </c>
      <c r="F713" s="64">
        <f t="shared" si="11"/>
        <v>0.15377690889988774</v>
      </c>
    </row>
    <row r="714" spans="8:8" ht="15.0" customHeight="1">
      <c r="A714" s="25">
        <v>42854.0</v>
      </c>
      <c r="B714" s="10" t="s">
        <v>34</v>
      </c>
      <c r="C714" s="5">
        <v>49.243853357573315</v>
      </c>
      <c r="D714">
        <v>42.0</v>
      </c>
      <c r="E714" s="50">
        <f>VLOOKUP(B714,'SKU List'!$A$6:$C$11,3,1)</f>
        <v>40.632000000000005</v>
      </c>
      <c r="F714" s="64">
        <f t="shared" si="11"/>
        <v>0.21194756245258192</v>
      </c>
    </row>
    <row r="715" spans="8:8" ht="15.0" customHeight="1">
      <c r="A715" s="25">
        <v>42854.0</v>
      </c>
      <c r="B715" s="10">
        <v>8.4325322E7</v>
      </c>
      <c r="C715" s="5">
        <v>39.528581410421275</v>
      </c>
      <c r="D715">
        <v>23.0</v>
      </c>
      <c r="E715" s="50">
        <f>VLOOKUP(B715,'SKU List'!$A$6:$C$11,3,1)</f>
        <v>35.553</v>
      </c>
      <c r="F715" s="64">
        <f t="shared" si="11"/>
        <v>0.11182126432147155</v>
      </c>
    </row>
    <row r="716" spans="8:8" ht="15.0" customHeight="1">
      <c r="A716" s="25">
        <v>42854.0</v>
      </c>
      <c r="B716" s="10" t="s">
        <v>35</v>
      </c>
      <c r="C716" s="5">
        <v>63.46583278074709</v>
      </c>
      <c r="D716">
        <v>44.0</v>
      </c>
      <c r="E716" s="50">
        <f>VLOOKUP(B716,'SKU List'!$A$6:$C$11,3,1)</f>
        <v>5.079000000000001</v>
      </c>
      <c r="F716" s="64">
        <f t="shared" si="11"/>
        <v>11.495733959587927</v>
      </c>
    </row>
    <row r="717" spans="8:8" ht="15.0" customHeight="1">
      <c r="A717" s="25">
        <v>42854.0</v>
      </c>
      <c r="B717" s="10" t="s">
        <v>36</v>
      </c>
      <c r="C717" s="5">
        <v>59.10410533889271</v>
      </c>
      <c r="D717">
        <v>40.0</v>
      </c>
      <c r="E717" s="50">
        <f>VLOOKUP(B717,'SKU List'!$A$6:$C$11,3,1)</f>
        <v>10.158000000000001</v>
      </c>
      <c r="F717" s="64">
        <f t="shared" si="11"/>
        <v>4.818478572444644</v>
      </c>
    </row>
    <row r="718" spans="8:8">
      <c r="A718" s="25">
        <v>42855.0</v>
      </c>
      <c r="B718" s="10" t="s">
        <v>41</v>
      </c>
      <c r="C718" s="5">
        <v>62.451780258577806</v>
      </c>
      <c r="D718">
        <v>36.0</v>
      </c>
      <c r="E718" s="50">
        <f>VLOOKUP(B718,'SKU List'!$A$6:$C$11,3,1)</f>
        <v>50.79</v>
      </c>
      <c r="F718" s="64">
        <f t="shared" si="11"/>
        <v>0.22960780190151225</v>
      </c>
    </row>
    <row r="719" spans="8:8" ht="15.0" customHeight="1">
      <c r="A719" s="25">
        <v>42855.0</v>
      </c>
      <c r="B719" s="10" t="s">
        <v>33</v>
      </c>
      <c r="C719" s="5">
        <v>55.419780321370624</v>
      </c>
      <c r="D719">
        <v>26.0</v>
      </c>
      <c r="E719" s="50">
        <f>VLOOKUP(B719,'SKU List'!$A$6:$C$11,3,1)</f>
        <v>45.711</v>
      </c>
      <c r="F719" s="64">
        <f t="shared" si="11"/>
        <v>0.21239483540877743</v>
      </c>
    </row>
    <row r="720" spans="8:8" ht="15.0" customHeight="1">
      <c r="A720" s="25">
        <v>42855.0</v>
      </c>
      <c r="B720" s="10" t="s">
        <v>34</v>
      </c>
      <c r="C720" s="5">
        <v>48.46586140606708</v>
      </c>
      <c r="D720">
        <v>40.0</v>
      </c>
      <c r="E720" s="50">
        <f>VLOOKUP(B720,'SKU List'!$A$6:$C$11,3,1)</f>
        <v>40.632000000000005</v>
      </c>
      <c r="F720" s="64">
        <f t="shared" si="11"/>
        <v>0.19280029056081588</v>
      </c>
    </row>
    <row r="721" spans="8:8" ht="15.0" customHeight="1">
      <c r="A721" s="25">
        <v>42855.0</v>
      </c>
      <c r="B721" s="10">
        <v>8.4325322E7</v>
      </c>
      <c r="C721" s="5">
        <v>45.809959930972866</v>
      </c>
      <c r="D721">
        <v>19.0</v>
      </c>
      <c r="E721" s="50">
        <f>VLOOKUP(B721,'SKU List'!$A$6:$C$11,3,1)</f>
        <v>35.553</v>
      </c>
      <c r="F721" s="64">
        <f t="shared" si="11"/>
        <v>0.28849773383323124</v>
      </c>
    </row>
    <row r="722" spans="8:8" ht="15.0" customHeight="1">
      <c r="A722" s="25">
        <v>42855.0</v>
      </c>
      <c r="B722" s="10" t="s">
        <v>35</v>
      </c>
      <c r="C722" s="5">
        <v>64.20437864841603</v>
      </c>
      <c r="D722">
        <v>37.0</v>
      </c>
      <c r="E722" s="50">
        <f>VLOOKUP(B722,'SKU List'!$A$6:$C$11,3,1)</f>
        <v>5.079000000000001</v>
      </c>
      <c r="F722" s="64">
        <f t="shared" si="11"/>
        <v>11.64114562874897</v>
      </c>
    </row>
    <row r="723" spans="8:8" ht="15.0" customHeight="1">
      <c r="A723" s="25">
        <v>42855.0</v>
      </c>
      <c r="B723" s="10" t="s">
        <v>36</v>
      </c>
      <c r="C723" s="5">
        <v>61.582406240023694</v>
      </c>
      <c r="D723">
        <v>36.0</v>
      </c>
      <c r="E723" s="50">
        <f>VLOOKUP(B723,'SKU List'!$A$6:$C$11,3,1)</f>
        <v>10.158000000000001</v>
      </c>
      <c r="F723" s="64">
        <f t="shared" si="11"/>
        <v>5.062453853123025</v>
      </c>
    </row>
    <row r="724" spans="8:8">
      <c r="A724" s="25">
        <v>42856.0</v>
      </c>
      <c r="B724" s="10" t="s">
        <v>41</v>
      </c>
      <c r="C724" s="5">
        <v>59.56997314287428</v>
      </c>
      <c r="D724">
        <v>41.0</v>
      </c>
      <c r="E724" s="50">
        <f>VLOOKUP(B724,'SKU List'!$A$6:$C$11,3,1)</f>
        <v>50.79</v>
      </c>
      <c r="F724" s="64">
        <f t="shared" si="11"/>
        <v>0.17286814614834187</v>
      </c>
    </row>
    <row r="725" spans="8:8" ht="15.0" customHeight="1">
      <c r="A725" s="25">
        <v>42856.0</v>
      </c>
      <c r="B725" s="10" t="s">
        <v>33</v>
      </c>
      <c r="C725" s="5">
        <v>55.615702473609886</v>
      </c>
      <c r="D725">
        <v>28.0</v>
      </c>
      <c r="E725" s="50">
        <f>VLOOKUP(B725,'SKU List'!$A$6:$C$11,3,1)</f>
        <v>45.711</v>
      </c>
      <c r="F725" s="64">
        <f t="shared" si="11"/>
        <v>0.21668094055281853</v>
      </c>
    </row>
    <row r="726" spans="8:8" ht="15.0" customHeight="1">
      <c r="A726" s="25">
        <v>42856.0</v>
      </c>
      <c r="B726" s="10" t="s">
        <v>34</v>
      </c>
      <c r="C726" s="5">
        <v>52.28507357355923</v>
      </c>
      <c r="D726">
        <v>43.0</v>
      </c>
      <c r="E726" s="50">
        <f>VLOOKUP(B726,'SKU List'!$A$6:$C$11,3,1)</f>
        <v>40.632000000000005</v>
      </c>
      <c r="F726" s="64">
        <f t="shared" si="11"/>
        <v>0.2867954708987799</v>
      </c>
    </row>
    <row r="727" spans="8:8" ht="15.0" customHeight="1">
      <c r="A727" s="25">
        <v>42856.0</v>
      </c>
      <c r="B727" s="10">
        <v>8.4325322E7</v>
      </c>
      <c r="C727" s="5">
        <v>43.54022353504842</v>
      </c>
      <c r="D727">
        <v>21.0</v>
      </c>
      <c r="E727" s="50">
        <f>VLOOKUP(B727,'SKU List'!$A$6:$C$11,3,1)</f>
        <v>35.553</v>
      </c>
      <c r="F727" s="64">
        <f t="shared" si="11"/>
        <v>0.2246568091313932</v>
      </c>
    </row>
    <row r="728" spans="8:8" ht="15.0" customHeight="1">
      <c r="A728" s="25">
        <v>42856.0</v>
      </c>
      <c r="B728" s="10" t="s">
        <v>35</v>
      </c>
      <c r="C728" s="5">
        <v>58.792026774752685</v>
      </c>
      <c r="D728">
        <v>36.0</v>
      </c>
      <c r="E728" s="50">
        <f>VLOOKUP(B728,'SKU List'!$A$6:$C$11,3,1)</f>
        <v>5.079000000000001</v>
      </c>
      <c r="F728" s="64">
        <f t="shared" si="11"/>
        <v>10.575512261223208</v>
      </c>
    </row>
    <row r="729" spans="8:8" ht="15.0" customHeight="1">
      <c r="A729" s="25">
        <v>42856.0</v>
      </c>
      <c r="B729" s="10" t="s">
        <v>36</v>
      </c>
      <c r="C729" s="5">
        <v>61.5440978064727</v>
      </c>
      <c r="D729">
        <v>44.0</v>
      </c>
      <c r="E729" s="50">
        <f>VLOOKUP(B729,'SKU List'!$A$6:$C$11,3,1)</f>
        <v>10.158000000000001</v>
      </c>
      <c r="F729" s="64">
        <f t="shared" si="11"/>
        <v>5.058682595636217</v>
      </c>
    </row>
    <row r="730" spans="8:8">
      <c r="A730" s="25">
        <v>42857.0</v>
      </c>
      <c r="B730" s="10" t="s">
        <v>41</v>
      </c>
      <c r="C730" s="5">
        <v>56.559316666724094</v>
      </c>
      <c r="D730">
        <v>38.0</v>
      </c>
      <c r="E730" s="50">
        <f>VLOOKUP(B730,'SKU List'!$A$6:$C$11,3,1)</f>
        <v>50.79</v>
      </c>
      <c r="F730" s="64">
        <f t="shared" si="11"/>
        <v>0.11359158627139387</v>
      </c>
    </row>
    <row r="731" spans="8:8" ht="15.0" customHeight="1">
      <c r="A731" s="25">
        <v>42857.0</v>
      </c>
      <c r="B731" s="10" t="s">
        <v>33</v>
      </c>
      <c r="C731" s="5">
        <v>53.52192599388119</v>
      </c>
      <c r="D731">
        <v>27.0</v>
      </c>
      <c r="E731" s="50">
        <f>VLOOKUP(B731,'SKU List'!$A$6:$C$11,3,1)</f>
        <v>45.711</v>
      </c>
      <c r="F731" s="64">
        <f t="shared" si="11"/>
        <v>0.17087628784934025</v>
      </c>
    </row>
    <row r="732" spans="8:8" ht="15.0" customHeight="1">
      <c r="A732" s="25">
        <v>42857.0</v>
      </c>
      <c r="B732" s="10" t="s">
        <v>34</v>
      </c>
      <c r="C732" s="5">
        <v>49.29271587201336</v>
      </c>
      <c r="D732">
        <v>38.0</v>
      </c>
      <c r="E732" s="50">
        <f>VLOOKUP(B732,'SKU List'!$A$6:$C$11,3,1)</f>
        <v>40.632000000000005</v>
      </c>
      <c r="F732" s="64">
        <f t="shared" si="11"/>
        <v>0.21315012482805065</v>
      </c>
    </row>
    <row r="733" spans="8:8" ht="15.0" customHeight="1">
      <c r="A733" s="25">
        <v>42857.0</v>
      </c>
      <c r="B733" s="10">
        <v>8.4325322E7</v>
      </c>
      <c r="C733" s="5">
        <v>42.18672218592268</v>
      </c>
      <c r="D733">
        <v>21.0</v>
      </c>
      <c r="E733" s="50">
        <f>VLOOKUP(B733,'SKU List'!$A$6:$C$11,3,1)</f>
        <v>35.553</v>
      </c>
      <c r="F733" s="64">
        <f t="shared" si="11"/>
        <v>0.18658684740873305</v>
      </c>
    </row>
    <row r="734" spans="8:8" ht="15.0" customHeight="1">
      <c r="A734" s="25">
        <v>42857.0</v>
      </c>
      <c r="B734" s="10" t="s">
        <v>35</v>
      </c>
      <c r="C734" s="5">
        <v>62.73954297693002</v>
      </c>
      <c r="D734">
        <v>42.0</v>
      </c>
      <c r="E734" s="50">
        <f>VLOOKUP(B734,'SKU List'!$A$6:$C$11,3,1)</f>
        <v>5.079000000000001</v>
      </c>
      <c r="F734" s="64">
        <f t="shared" si="11"/>
        <v>11.352735376438277</v>
      </c>
    </row>
    <row r="735" spans="8:8" ht="15.0" customHeight="1">
      <c r="A735" s="25">
        <v>42857.0</v>
      </c>
      <c r="B735" s="10" t="s">
        <v>36</v>
      </c>
      <c r="C735" s="5">
        <v>58.26441806323162</v>
      </c>
      <c r="D735">
        <v>33.0</v>
      </c>
      <c r="E735" s="50">
        <f>VLOOKUP(B735,'SKU List'!$A$6:$C$11,3,1)</f>
        <v>10.158000000000001</v>
      </c>
      <c r="F735" s="64">
        <f t="shared" si="11"/>
        <v>4.735815914868243</v>
      </c>
    </row>
    <row r="736" spans="8:8">
      <c r="A736" s="25">
        <v>42858.0</v>
      </c>
      <c r="B736" s="10" t="s">
        <v>41</v>
      </c>
      <c r="C736" s="5">
        <v>62.26108664980736</v>
      </c>
      <c r="D736">
        <v>44.0</v>
      </c>
      <c r="E736" s="50">
        <f>VLOOKUP(B736,'SKU List'!$A$6:$C$11,3,1)</f>
        <v>50.79</v>
      </c>
      <c r="F736" s="64">
        <f t="shared" si="11"/>
        <v>0.22585325162054265</v>
      </c>
    </row>
    <row r="737" spans="8:8" ht="15.0" customHeight="1">
      <c r="A737" s="25">
        <v>42858.0</v>
      </c>
      <c r="B737" s="10" t="s">
        <v>33</v>
      </c>
      <c r="C737" s="5">
        <v>56.01941096685259</v>
      </c>
      <c r="D737">
        <v>33.0</v>
      </c>
      <c r="E737" s="50">
        <f>VLOOKUP(B737,'SKU List'!$A$6:$C$11,3,1)</f>
        <v>45.711</v>
      </c>
      <c r="F737" s="64">
        <f t="shared" si="11"/>
        <v>0.2255126986251141</v>
      </c>
    </row>
    <row r="738" spans="8:8" ht="15.0" customHeight="1">
      <c r="A738" s="25">
        <v>42858.0</v>
      </c>
      <c r="B738" s="10" t="s">
        <v>34</v>
      </c>
      <c r="C738" s="5">
        <v>45.22789469930004</v>
      </c>
      <c r="D738">
        <v>40.0</v>
      </c>
      <c r="E738" s="50">
        <f>VLOOKUP(B738,'SKU List'!$A$6:$C$11,3,1)</f>
        <v>40.632000000000005</v>
      </c>
      <c r="F738" s="64">
        <f t="shared" si="11"/>
        <v>0.11311022591307422</v>
      </c>
    </row>
    <row r="739" spans="8:8" ht="15.0" customHeight="1">
      <c r="A739" s="25">
        <v>42858.0</v>
      </c>
      <c r="B739" s="10">
        <v>8.4325322E7</v>
      </c>
      <c r="C739" s="5">
        <v>43.11422916167357</v>
      </c>
      <c r="D739">
        <v>24.0</v>
      </c>
      <c r="E739" s="50">
        <f>VLOOKUP(B739,'SKU List'!$A$6:$C$11,3,1)</f>
        <v>35.553</v>
      </c>
      <c r="F739" s="64">
        <f t="shared" si="11"/>
        <v>0.212674856177357</v>
      </c>
    </row>
    <row r="740" spans="8:8" ht="15.0" customHeight="1">
      <c r="A740" s="25">
        <v>42858.0</v>
      </c>
      <c r="B740" s="10" t="s">
        <v>35</v>
      </c>
      <c r="C740" s="5">
        <v>65.0366393078372</v>
      </c>
      <c r="D740">
        <v>34.0</v>
      </c>
      <c r="E740" s="50">
        <f>VLOOKUP(B740,'SKU List'!$A$6:$C$11,3,1)</f>
        <v>5.079000000000001</v>
      </c>
      <c r="F740" s="64">
        <f t="shared" si="11"/>
        <v>11.805008723732467</v>
      </c>
    </row>
    <row r="741" spans="8:8" ht="15.0" customHeight="1">
      <c r="A741" s="25">
        <v>42858.0</v>
      </c>
      <c r="B741" s="10" t="s">
        <v>36</v>
      </c>
      <c r="C741" s="5">
        <v>57.02585337810684</v>
      </c>
      <c r="D741">
        <v>34.0</v>
      </c>
      <c r="E741" s="50">
        <f>VLOOKUP(B741,'SKU List'!$A$6:$C$11,3,1)</f>
        <v>10.158000000000001</v>
      </c>
      <c r="F741" s="64">
        <f t="shared" si="11"/>
        <v>4.613885939959326</v>
      </c>
    </row>
    <row r="742" spans="8:8">
      <c r="A742" s="25">
        <v>42859.0</v>
      </c>
      <c r="B742" s="10" t="s">
        <v>41</v>
      </c>
      <c r="C742" s="5">
        <v>62.122189785992575</v>
      </c>
      <c r="D742">
        <v>36.0</v>
      </c>
      <c r="E742" s="50">
        <f>VLOOKUP(B742,'SKU List'!$A$6:$C$11,3,1)</f>
        <v>50.79</v>
      </c>
      <c r="F742" s="64">
        <f t="shared" si="11"/>
        <v>0.22311852305557345</v>
      </c>
    </row>
    <row r="743" spans="8:8" ht="15.0" customHeight="1">
      <c r="A743" s="25">
        <v>42859.0</v>
      </c>
      <c r="B743" s="10" t="s">
        <v>33</v>
      </c>
      <c r="C743" s="5">
        <v>52.11374753545749</v>
      </c>
      <c r="D743">
        <v>29.0</v>
      </c>
      <c r="E743" s="50">
        <f>VLOOKUP(B743,'SKU List'!$A$6:$C$11,3,1)</f>
        <v>45.711</v>
      </c>
      <c r="F743" s="64">
        <f t="shared" si="11"/>
        <v>0.1400701698815929</v>
      </c>
    </row>
    <row r="744" spans="8:8" ht="15.0" customHeight="1">
      <c r="A744" s="25">
        <v>42859.0</v>
      </c>
      <c r="B744" s="10" t="s">
        <v>34</v>
      </c>
      <c r="C744" s="5">
        <v>45.08819783924918</v>
      </c>
      <c r="D744">
        <v>47.0</v>
      </c>
      <c r="E744" s="50">
        <f>VLOOKUP(B744,'SKU List'!$A$6:$C$11,3,1)</f>
        <v>40.632000000000005</v>
      </c>
      <c r="F744" s="64">
        <f t="shared" si="11"/>
        <v>0.10967212638435661</v>
      </c>
    </row>
    <row r="745" spans="8:8" ht="15.0" customHeight="1">
      <c r="A745" s="25">
        <v>42859.0</v>
      </c>
      <c r="B745" s="10">
        <v>8.4325322E7</v>
      </c>
      <c r="C745" s="5">
        <v>39.53698631687017</v>
      </c>
      <c r="D745">
        <v>22.0</v>
      </c>
      <c r="E745" s="50">
        <f>VLOOKUP(B745,'SKU List'!$A$6:$C$11,3,1)</f>
        <v>35.553</v>
      </c>
      <c r="F745" s="64">
        <f t="shared" si="11"/>
        <v>0.11205766930695504</v>
      </c>
    </row>
    <row r="746" spans="8:8" ht="15.0" customHeight="1">
      <c r="A746" s="25">
        <v>42859.0</v>
      </c>
      <c r="B746" s="10" t="s">
        <v>35</v>
      </c>
      <c r="C746" s="5">
        <v>60.612014190528704</v>
      </c>
      <c r="D746">
        <v>34.0</v>
      </c>
      <c r="E746" s="50">
        <f>VLOOKUP(B746,'SKU List'!$A$6:$C$11,3,1)</f>
        <v>5.079000000000001</v>
      </c>
      <c r="F746" s="64">
        <f t="shared" si="11"/>
        <v>10.933848039088147</v>
      </c>
    </row>
    <row r="747" spans="8:8" ht="15.0" customHeight="1">
      <c r="A747" s="25">
        <v>42859.0</v>
      </c>
      <c r="B747" s="10" t="s">
        <v>36</v>
      </c>
      <c r="C747" s="5">
        <v>58.19826593912127</v>
      </c>
      <c r="D747">
        <v>41.0</v>
      </c>
      <c r="E747" s="50">
        <f>VLOOKUP(B747,'SKU List'!$A$6:$C$11,3,1)</f>
        <v>10.158000000000001</v>
      </c>
      <c r="F747" s="64">
        <f t="shared" si="11"/>
        <v>4.72930359707829</v>
      </c>
    </row>
    <row r="748" spans="8:8">
      <c r="A748" s="25">
        <v>42860.0</v>
      </c>
      <c r="B748" s="10" t="s">
        <v>41</v>
      </c>
      <c r="C748" s="5">
        <v>57.8633131349405</v>
      </c>
      <c r="D748">
        <v>37.0</v>
      </c>
      <c r="E748" s="50">
        <f>VLOOKUP(B748,'SKU List'!$A$6:$C$11,3,1)</f>
        <v>50.79</v>
      </c>
      <c r="F748" s="64">
        <f t="shared" si="11"/>
        <v>0.13926586207797792</v>
      </c>
    </row>
    <row r="749" spans="8:8" ht="15.0" customHeight="1">
      <c r="A749" s="25">
        <v>42860.0</v>
      </c>
      <c r="B749" s="10" t="s">
        <v>33</v>
      </c>
      <c r="C749" s="5">
        <v>51.98360098448098</v>
      </c>
      <c r="D749">
        <v>31.0</v>
      </c>
      <c r="E749" s="50">
        <f>VLOOKUP(B749,'SKU List'!$A$6:$C$11,3,1)</f>
        <v>45.711</v>
      </c>
      <c r="F749" s="64">
        <f t="shared" si="11"/>
        <v>0.13722300943932492</v>
      </c>
    </row>
    <row r="750" spans="8:8" ht="15.0" customHeight="1">
      <c r="A750" s="25">
        <v>42860.0</v>
      </c>
      <c r="B750" s="10" t="s">
        <v>34</v>
      </c>
      <c r="C750" s="5">
        <v>50.3172103328886</v>
      </c>
      <c r="D750">
        <v>45.0</v>
      </c>
      <c r="E750" s="50">
        <f>VLOOKUP(B750,'SKU List'!$A$6:$C$11,3,1)</f>
        <v>40.632000000000005</v>
      </c>
      <c r="F750" s="64">
        <f t="shared" si="11"/>
        <v>0.2383641054560099</v>
      </c>
    </row>
    <row r="751" spans="8:8" ht="15.0" customHeight="1">
      <c r="A751" s="25">
        <v>42860.0</v>
      </c>
      <c r="B751" s="10">
        <v>8.4325322E7</v>
      </c>
      <c r="C751" s="5">
        <v>45.239216472152734</v>
      </c>
      <c r="D751">
        <v>23.0</v>
      </c>
      <c r="E751" s="50">
        <f>VLOOKUP(B751,'SKU List'!$A$6:$C$11,3,1)</f>
        <v>35.553</v>
      </c>
      <c r="F751" s="64">
        <f t="shared" si="11"/>
        <v>0.27244442022199916</v>
      </c>
    </row>
    <row r="752" spans="8:8" ht="15.0" customHeight="1">
      <c r="A752" s="25">
        <v>42860.0</v>
      </c>
      <c r="B752" s="10" t="s">
        <v>35</v>
      </c>
      <c r="C752" s="5">
        <v>62.06361887921729</v>
      </c>
      <c r="D752">
        <v>39.0</v>
      </c>
      <c r="E752" s="50">
        <f>VLOOKUP(B752,'SKU List'!$A$6:$C$11,3,1)</f>
        <v>5.079000000000001</v>
      </c>
      <c r="F752" s="64">
        <f t="shared" si="11"/>
        <v>11.219653254423564</v>
      </c>
    </row>
    <row r="753" spans="8:8" ht="15.0" customHeight="1">
      <c r="A753" s="25">
        <v>42860.0</v>
      </c>
      <c r="B753" s="10" t="s">
        <v>36</v>
      </c>
      <c r="C753" s="5">
        <v>58.45545046113276</v>
      </c>
      <c r="D753">
        <v>44.0</v>
      </c>
      <c r="E753" s="50">
        <f>VLOOKUP(B753,'SKU List'!$A$6:$C$11,3,1)</f>
        <v>10.158000000000001</v>
      </c>
      <c r="F753" s="64">
        <f t="shared" si="11"/>
        <v>4.754622018225316</v>
      </c>
    </row>
    <row r="754" spans="8:8">
      <c r="A754" s="25">
        <v>42861.0</v>
      </c>
      <c r="B754" s="10" t="s">
        <v>41</v>
      </c>
      <c r="C754" s="5">
        <v>56.93204650181186</v>
      </c>
      <c r="D754">
        <v>38.0</v>
      </c>
      <c r="E754" s="50">
        <f>VLOOKUP(B754,'SKU List'!$A$6:$C$11,3,1)</f>
        <v>50.79</v>
      </c>
      <c r="F754" s="64">
        <f t="shared" si="11"/>
        <v>0.12093023236487226</v>
      </c>
    </row>
    <row r="755" spans="8:8" ht="15.0" customHeight="1">
      <c r="A755" s="25">
        <v>42861.0</v>
      </c>
      <c r="B755" s="10" t="s">
        <v>33</v>
      </c>
      <c r="C755" s="5">
        <v>55.360141854116875</v>
      </c>
      <c r="D755">
        <v>25.0</v>
      </c>
      <c r="E755" s="50">
        <f>VLOOKUP(B755,'SKU List'!$A$6:$C$11,3,1)</f>
        <v>45.711</v>
      </c>
      <c r="F755" s="64">
        <f t="shared" si="11"/>
        <v>0.21109015016334967</v>
      </c>
    </row>
    <row r="756" spans="8:8" ht="15.0" customHeight="1">
      <c r="A756" s="25">
        <v>42861.0</v>
      </c>
      <c r="B756" s="10" t="s">
        <v>34</v>
      </c>
      <c r="C756" s="5">
        <v>50.33840413220645</v>
      </c>
      <c r="D756">
        <v>36.0</v>
      </c>
      <c r="E756" s="50">
        <f>VLOOKUP(B756,'SKU List'!$A$6:$C$11,3,1)</f>
        <v>40.632000000000005</v>
      </c>
      <c r="F756" s="64">
        <f t="shared" si="11"/>
        <v>0.2388857091013596</v>
      </c>
    </row>
    <row r="757" spans="8:8" ht="15.0" customHeight="1">
      <c r="A757" s="25">
        <v>42861.0</v>
      </c>
      <c r="B757" s="10">
        <v>8.4325322E7</v>
      </c>
      <c r="C757" s="5">
        <v>42.18656075089718</v>
      </c>
      <c r="D757">
        <v>20.0</v>
      </c>
      <c r="E757" s="50">
        <f>VLOOKUP(B757,'SKU List'!$A$6:$C$11,3,1)</f>
        <v>35.553</v>
      </c>
      <c r="F757" s="64">
        <f t="shared" si="11"/>
        <v>0.1865823067222789</v>
      </c>
    </row>
    <row r="758" spans="8:8" ht="15.0" customHeight="1">
      <c r="A758" s="25">
        <v>42861.0</v>
      </c>
      <c r="B758" s="10" t="s">
        <v>35</v>
      </c>
      <c r="C758" s="5">
        <v>61.47992705885996</v>
      </c>
      <c r="D758">
        <v>41.0</v>
      </c>
      <c r="E758" s="50">
        <f>VLOOKUP(B758,'SKU List'!$A$6:$C$11,3,1)</f>
        <v>5.079000000000001</v>
      </c>
      <c r="F758" s="64">
        <f t="shared" si="11"/>
        <v>11.10473066722976</v>
      </c>
    </row>
    <row r="759" spans="8:8" ht="15.0" customHeight="1">
      <c r="A759" s="25">
        <v>42861.0</v>
      </c>
      <c r="B759" s="10" t="s">
        <v>36</v>
      </c>
      <c r="C759" s="5">
        <v>60.64696658500039</v>
      </c>
      <c r="D759">
        <v>35.0</v>
      </c>
      <c r="E759" s="50">
        <f>VLOOKUP(B759,'SKU List'!$A$6:$C$11,3,1)</f>
        <v>10.158000000000001</v>
      </c>
      <c r="F759" s="64">
        <f t="shared" si="11"/>
        <v>4.970364893187673</v>
      </c>
    </row>
    <row r="760" spans="8:8">
      <c r="A760" s="25">
        <v>42862.0</v>
      </c>
      <c r="B760" s="10" t="s">
        <v>41</v>
      </c>
      <c r="C760" s="5">
        <v>58.040825643374305</v>
      </c>
      <c r="D760">
        <v>35.0</v>
      </c>
      <c r="E760" s="50">
        <f>VLOOKUP(B760,'SKU List'!$A$6:$C$11,3,1)</f>
        <v>50.79</v>
      </c>
      <c r="F760" s="64">
        <f t="shared" si="11"/>
        <v>0.1427608907929574</v>
      </c>
    </row>
    <row r="761" spans="8:8" ht="15.0" customHeight="1">
      <c r="A761" s="25">
        <v>42862.0</v>
      </c>
      <c r="B761" s="10" t="s">
        <v>33</v>
      </c>
      <c r="C761" s="5">
        <v>55.9335262566221</v>
      </c>
      <c r="D761">
        <v>30.0</v>
      </c>
      <c r="E761" s="50">
        <f>VLOOKUP(B761,'SKU List'!$A$6:$C$11,3,1)</f>
        <v>45.711</v>
      </c>
      <c r="F761" s="64">
        <f t="shared" si="11"/>
        <v>0.22363383554553834</v>
      </c>
    </row>
    <row r="762" spans="8:8" ht="15.0" customHeight="1">
      <c r="A762" s="25">
        <v>42862.0</v>
      </c>
      <c r="B762" s="10" t="s">
        <v>34</v>
      </c>
      <c r="C762" s="5">
        <v>44.70922040329971</v>
      </c>
      <c r="D762">
        <v>38.0</v>
      </c>
      <c r="E762" s="50">
        <f>VLOOKUP(B762,'SKU List'!$A$6:$C$11,3,1)</f>
        <v>40.632000000000005</v>
      </c>
      <c r="F762" s="64">
        <f t="shared" si="11"/>
        <v>0.10034505816350918</v>
      </c>
    </row>
    <row r="763" spans="8:8" ht="15.0" customHeight="1">
      <c r="A763" s="25">
        <v>42862.0</v>
      </c>
      <c r="B763" s="10">
        <v>8.4325322E7</v>
      </c>
      <c r="C763" s="5">
        <v>42.81290122510874</v>
      </c>
      <c r="D763">
        <v>19.0</v>
      </c>
      <c r="E763" s="50">
        <f>VLOOKUP(B763,'SKU List'!$A$6:$C$11,3,1)</f>
        <v>35.553</v>
      </c>
      <c r="F763" s="64">
        <f t="shared" si="11"/>
        <v>0.20419939878797125</v>
      </c>
    </row>
    <row r="764" spans="8:8" ht="15.0" customHeight="1">
      <c r="A764" s="25">
        <v>42862.0</v>
      </c>
      <c r="B764" s="10" t="s">
        <v>35</v>
      </c>
      <c r="C764" s="5">
        <v>58.95149146815284</v>
      </c>
      <c r="D764">
        <v>43.0</v>
      </c>
      <c r="E764" s="50">
        <f>VLOOKUP(B764,'SKU List'!$A$6:$C$11,3,1)</f>
        <v>5.079000000000001</v>
      </c>
      <c r="F764" s="64">
        <f t="shared" si="11"/>
        <v>10.606909129386263</v>
      </c>
    </row>
    <row r="765" spans="8:8" ht="15.0" customHeight="1">
      <c r="A765" s="25">
        <v>42862.0</v>
      </c>
      <c r="B765" s="10" t="s">
        <v>36</v>
      </c>
      <c r="C765" s="5">
        <v>62.66283522668788</v>
      </c>
      <c r="D765">
        <v>35.0</v>
      </c>
      <c r="E765" s="50">
        <f>VLOOKUP(B765,'SKU List'!$A$6:$C$11,3,1)</f>
        <v>10.158000000000001</v>
      </c>
      <c r="F765" s="64">
        <f t="shared" si="11"/>
        <v>5.168816226293353</v>
      </c>
    </row>
    <row r="766" spans="8:8">
      <c r="A766" s="25">
        <v>42863.0</v>
      </c>
      <c r="B766" s="10" t="s">
        <v>41</v>
      </c>
      <c r="C766" s="5">
        <v>56.811324995507626</v>
      </c>
      <c r="D766">
        <v>43.0</v>
      </c>
      <c r="E766" s="50">
        <f>VLOOKUP(B766,'SKU List'!$A$6:$C$11,3,1)</f>
        <v>50.79</v>
      </c>
      <c r="F766" s="64">
        <f t="shared" si="11"/>
        <v>0.11855335687158154</v>
      </c>
    </row>
    <row r="767" spans="8:8" ht="15.0" customHeight="1">
      <c r="A767" s="25">
        <v>42863.0</v>
      </c>
      <c r="B767" s="10" t="s">
        <v>33</v>
      </c>
      <c r="C767" s="5">
        <v>54.50618469933832</v>
      </c>
      <c r="D767">
        <v>32.0</v>
      </c>
      <c r="E767" s="50">
        <f>VLOOKUP(B767,'SKU List'!$A$6:$C$11,3,1)</f>
        <v>45.711</v>
      </c>
      <c r="F767" s="64">
        <f t="shared" si="11"/>
        <v>0.19240849465857937</v>
      </c>
    </row>
    <row r="768" spans="8:8" ht="15.0" customHeight="1">
      <c r="A768" s="25">
        <v>42863.0</v>
      </c>
      <c r="B768" s="10" t="s">
        <v>34</v>
      </c>
      <c r="C768" s="5">
        <v>50.50771560479572</v>
      </c>
      <c r="D768">
        <v>40.0</v>
      </c>
      <c r="E768" s="50">
        <f>VLOOKUP(B768,'SKU List'!$A$6:$C$11,3,1)</f>
        <v>40.632000000000005</v>
      </c>
      <c r="F768" s="64">
        <f t="shared" si="11"/>
        <v>0.243052658121572</v>
      </c>
    </row>
    <row r="769" spans="8:8" ht="15.0" customHeight="1">
      <c r="A769" s="25">
        <v>42863.0</v>
      </c>
      <c r="B769" s="10">
        <v>8.4325322E7</v>
      </c>
      <c r="C769" s="5">
        <v>42.669279925768585</v>
      </c>
      <c r="D769">
        <v>21.0</v>
      </c>
      <c r="E769" s="50">
        <f>VLOOKUP(B769,'SKU List'!$A$6:$C$11,3,1)</f>
        <v>35.553</v>
      </c>
      <c r="F769" s="64">
        <f t="shared" si="11"/>
        <v>0.20015975939494807</v>
      </c>
    </row>
    <row r="770" spans="8:8" ht="15.0" customHeight="1">
      <c r="A770" s="25">
        <v>42863.0</v>
      </c>
      <c r="B770" s="10" t="s">
        <v>35</v>
      </c>
      <c r="C770" s="5">
        <v>58.34916599075006</v>
      </c>
      <c r="D770">
        <v>33.0</v>
      </c>
      <c r="E770" s="50">
        <f>VLOOKUP(B770,'SKU List'!$A$6:$C$11,3,1)</f>
        <v>5.079000000000001</v>
      </c>
      <c r="F770" s="64">
        <f t="shared" si="11"/>
        <v>10.488317777269158</v>
      </c>
    </row>
    <row r="771" spans="8:8" ht="15.0" customHeight="1">
      <c r="A771" s="25">
        <v>42863.0</v>
      </c>
      <c r="B771" s="10" t="s">
        <v>36</v>
      </c>
      <c r="C771" s="5">
        <v>57.6316443184286</v>
      </c>
      <c r="D771">
        <v>43.0</v>
      </c>
      <c r="E771" s="50">
        <f>VLOOKUP(B771,'SKU List'!$A$6:$C$11,3,1)</f>
        <v>10.158000000000001</v>
      </c>
      <c r="F771" s="64">
        <f t="shared" si="11"/>
        <v>4.673522772044556</v>
      </c>
    </row>
    <row r="772" spans="8:8">
      <c r="A772" s="25">
        <v>42864.0</v>
      </c>
      <c r="B772" s="10" t="s">
        <v>41</v>
      </c>
      <c r="C772" s="5">
        <v>57.01597180870621</v>
      </c>
      <c r="D772">
        <v>33.0</v>
      </c>
      <c r="E772" s="50">
        <f>VLOOKUP(B772,'SKU List'!$A$6:$C$11,3,1)</f>
        <v>50.79</v>
      </c>
      <c r="F772" s="64">
        <f t="shared" si="11"/>
        <v>0.1225826306104787</v>
      </c>
    </row>
    <row r="773" spans="8:8" ht="15.0" customHeight="1">
      <c r="A773" s="25">
        <v>42864.0</v>
      </c>
      <c r="B773" s="10" t="s">
        <v>33</v>
      </c>
      <c r="C773" s="5">
        <v>55.25166777245167</v>
      </c>
      <c r="D773">
        <v>30.0</v>
      </c>
      <c r="E773" s="50">
        <f>VLOOKUP(B773,'SKU List'!$A$6:$C$11,3,1)</f>
        <v>45.711</v>
      </c>
      <c r="F773" s="64">
        <f t="shared" si="12" ref="F773:F836">(C773-E773)/E773</f>
        <v>0.20871710906459431</v>
      </c>
    </row>
    <row r="774" spans="8:8" ht="15.0" customHeight="1">
      <c r="A774" s="25">
        <v>42864.0</v>
      </c>
      <c r="B774" s="10" t="s">
        <v>34</v>
      </c>
      <c r="C774" s="5">
        <v>47.086534239445676</v>
      </c>
      <c r="D774">
        <v>46.0</v>
      </c>
      <c r="E774" s="50">
        <f>VLOOKUP(B774,'SKU List'!$A$6:$C$11,3,1)</f>
        <v>40.632000000000005</v>
      </c>
      <c r="F774" s="64">
        <f t="shared" si="12"/>
        <v>0.15885347114209664</v>
      </c>
    </row>
    <row r="775" spans="8:8" ht="15.0" customHeight="1">
      <c r="A775" s="25">
        <v>42864.0</v>
      </c>
      <c r="B775" s="10">
        <v>8.4325322E7</v>
      </c>
      <c r="C775" s="5">
        <v>39.342691715897075</v>
      </c>
      <c r="D775">
        <v>20.0</v>
      </c>
      <c r="E775" s="50">
        <f>VLOOKUP(B775,'SKU List'!$A$6:$C$11,3,1)</f>
        <v>35.553</v>
      </c>
      <c r="F775" s="64">
        <f t="shared" si="12"/>
        <v>0.10659274086285485</v>
      </c>
    </row>
    <row r="776" spans="8:8" ht="15.0" customHeight="1">
      <c r="A776" s="25">
        <v>42864.0</v>
      </c>
      <c r="B776" s="10" t="s">
        <v>35</v>
      </c>
      <c r="C776" s="5">
        <v>57.39724711872277</v>
      </c>
      <c r="D776">
        <v>40.0</v>
      </c>
      <c r="E776" s="50">
        <f>VLOOKUP(B776,'SKU List'!$A$6:$C$11,3,1)</f>
        <v>5.079000000000001</v>
      </c>
      <c r="F776" s="64">
        <f t="shared" si="12"/>
        <v>10.300895278346674</v>
      </c>
    </row>
    <row r="777" spans="8:8" ht="15.0" customHeight="1">
      <c r="A777" s="25">
        <v>42864.0</v>
      </c>
      <c r="B777" s="10" t="s">
        <v>36</v>
      </c>
      <c r="C777" s="5">
        <v>59.415543526150415</v>
      </c>
      <c r="D777">
        <v>33.0</v>
      </c>
      <c r="E777" s="50">
        <f>VLOOKUP(B777,'SKU List'!$A$6:$C$11,3,1)</f>
        <v>10.158000000000001</v>
      </c>
      <c r="F777" s="64">
        <f t="shared" si="12"/>
        <v>4.849137972647215</v>
      </c>
    </row>
    <row r="778" spans="8:8">
      <c r="A778" s="25">
        <v>42865.0</v>
      </c>
      <c r="B778" s="10" t="s">
        <v>41</v>
      </c>
      <c r="C778" s="5">
        <v>56.37438474261354</v>
      </c>
      <c r="D778">
        <v>44.0</v>
      </c>
      <c r="E778" s="50">
        <f>VLOOKUP(B778,'SKU List'!$A$6:$C$11,3,1)</f>
        <v>50.79</v>
      </c>
      <c r="F778" s="64">
        <f t="shared" si="12"/>
        <v>0.10995047731076087</v>
      </c>
    </row>
    <row r="779" spans="8:8" ht="15.0" customHeight="1">
      <c r="A779" s="25">
        <v>42865.0</v>
      </c>
      <c r="B779" s="10" t="s">
        <v>33</v>
      </c>
      <c r="C779" s="5">
        <v>57.54879096080851</v>
      </c>
      <c r="D779">
        <v>26.0</v>
      </c>
      <c r="E779" s="50">
        <f>VLOOKUP(B779,'SKU List'!$A$6:$C$11,3,1)</f>
        <v>45.711</v>
      </c>
      <c r="F779" s="64">
        <f t="shared" si="12"/>
        <v>0.2589702907573344</v>
      </c>
    </row>
    <row r="780" spans="8:8" ht="15.0" customHeight="1">
      <c r="A780" s="25">
        <v>42865.0</v>
      </c>
      <c r="B780" s="10" t="s">
        <v>34</v>
      </c>
      <c r="C780" s="5">
        <v>50.30445613483536</v>
      </c>
      <c r="D780">
        <v>41.0</v>
      </c>
      <c r="E780" s="50">
        <f>VLOOKUP(B780,'SKU List'!$A$6:$C$11,3,1)</f>
        <v>40.632000000000005</v>
      </c>
      <c r="F780" s="64">
        <f t="shared" si="12"/>
        <v>0.23805021005206134</v>
      </c>
    </row>
    <row r="781" spans="8:8" ht="15.0" customHeight="1">
      <c r="A781" s="25">
        <v>42865.0</v>
      </c>
      <c r="B781" s="10">
        <v>8.4325322E7</v>
      </c>
      <c r="C781" s="5">
        <v>40.454934616303284</v>
      </c>
      <c r="D781">
        <v>23.0</v>
      </c>
      <c r="E781" s="50">
        <f>VLOOKUP(B781,'SKU List'!$A$6:$C$11,3,1)</f>
        <v>35.553</v>
      </c>
      <c r="F781" s="64">
        <f t="shared" si="12"/>
        <v>0.13787682098003787</v>
      </c>
    </row>
    <row r="782" spans="8:8" ht="15.0" customHeight="1">
      <c r="A782" s="25">
        <v>42865.0</v>
      </c>
      <c r="B782" s="10" t="s">
        <v>35</v>
      </c>
      <c r="C782" s="5">
        <v>56.51577479288071</v>
      </c>
      <c r="D782">
        <v>34.0</v>
      </c>
      <c r="E782" s="50">
        <f>VLOOKUP(B782,'SKU List'!$A$6:$C$11,3,1)</f>
        <v>5.079000000000001</v>
      </c>
      <c r="F782" s="64">
        <f t="shared" si="12"/>
        <v>10.12734294012221</v>
      </c>
    </row>
    <row r="783" spans="8:8" ht="15.0" customHeight="1">
      <c r="A783" s="25">
        <v>42865.0</v>
      </c>
      <c r="B783" s="10" t="s">
        <v>36</v>
      </c>
      <c r="C783" s="5">
        <v>59.65132256842804</v>
      </c>
      <c r="D783">
        <v>36.0</v>
      </c>
      <c r="E783" s="50">
        <f>VLOOKUP(B783,'SKU List'!$A$6:$C$11,3,1)</f>
        <v>10.158000000000001</v>
      </c>
      <c r="F783" s="64">
        <f t="shared" si="12"/>
        <v>4.872349140424102</v>
      </c>
    </row>
    <row r="784" spans="8:8">
      <c r="A784" s="25">
        <v>42866.0</v>
      </c>
      <c r="B784" s="10" t="s">
        <v>41</v>
      </c>
      <c r="C784" s="5">
        <v>60.47451734886646</v>
      </c>
      <c r="D784">
        <v>38.0</v>
      </c>
      <c r="E784" s="50">
        <f>VLOOKUP(B784,'SKU List'!$A$6:$C$11,3,1)</f>
        <v>50.79</v>
      </c>
      <c r="F784" s="64">
        <f t="shared" si="12"/>
        <v>0.1906776402612023</v>
      </c>
    </row>
    <row r="785" spans="8:8" ht="15.0" customHeight="1">
      <c r="A785" s="25">
        <v>42866.0</v>
      </c>
      <c r="B785" s="10" t="s">
        <v>33</v>
      </c>
      <c r="C785" s="5">
        <v>58.97128723961852</v>
      </c>
      <c r="D785">
        <v>30.0</v>
      </c>
      <c r="E785" s="50">
        <f>VLOOKUP(B785,'SKU List'!$A$6:$C$11,3,1)</f>
        <v>45.711</v>
      </c>
      <c r="F785" s="64">
        <f t="shared" si="12"/>
        <v>0.2900896335590672</v>
      </c>
    </row>
    <row r="786" spans="8:8" ht="15.0" customHeight="1">
      <c r="A786" s="25">
        <v>42866.0</v>
      </c>
      <c r="B786" s="10" t="s">
        <v>34</v>
      </c>
      <c r="C786" s="5">
        <v>48.29843837336577</v>
      </c>
      <c r="D786">
        <v>43.0</v>
      </c>
      <c r="E786" s="50">
        <f>VLOOKUP(B786,'SKU List'!$A$6:$C$11,3,1)</f>
        <v>40.632000000000005</v>
      </c>
      <c r="F786" s="64">
        <f t="shared" si="12"/>
        <v>0.18867981820648166</v>
      </c>
    </row>
    <row r="787" spans="8:8" ht="15.0" customHeight="1">
      <c r="A787" s="25">
        <v>42866.0</v>
      </c>
      <c r="B787" s="10">
        <v>8.4325322E7</v>
      </c>
      <c r="C787" s="5">
        <v>41.92981184027751</v>
      </c>
      <c r="D787">
        <v>19.0</v>
      </c>
      <c r="E787" s="50">
        <f>VLOOKUP(B787,'SKU List'!$A$6:$C$11,3,1)</f>
        <v>35.553</v>
      </c>
      <c r="F787" s="64">
        <f t="shared" si="12"/>
        <v>0.17936072455988278</v>
      </c>
    </row>
    <row r="788" spans="8:8" ht="15.0" customHeight="1">
      <c r="A788" s="25">
        <v>42866.0</v>
      </c>
      <c r="B788" s="10" t="s">
        <v>35</v>
      </c>
      <c r="C788" s="5">
        <v>58.551195352800825</v>
      </c>
      <c r="D788">
        <v>37.0</v>
      </c>
      <c r="E788" s="50">
        <f>VLOOKUP(B788,'SKU List'!$A$6:$C$11,3,1)</f>
        <v>5.079000000000001</v>
      </c>
      <c r="F788" s="64">
        <f t="shared" si="12"/>
        <v>10.528095166922784</v>
      </c>
    </row>
    <row r="789" spans="8:8" ht="15.0" customHeight="1">
      <c r="A789" s="25">
        <v>42866.0</v>
      </c>
      <c r="B789" s="10" t="s">
        <v>36</v>
      </c>
      <c r="C789" s="5">
        <v>62.25747489528907</v>
      </c>
      <c r="D789">
        <v>38.0</v>
      </c>
      <c r="E789" s="50">
        <f>VLOOKUP(B789,'SKU List'!$A$6:$C$11,3,1)</f>
        <v>10.158000000000001</v>
      </c>
      <c r="F789" s="64">
        <f t="shared" si="12"/>
        <v>5.128910700461613</v>
      </c>
    </row>
    <row r="790" spans="8:8">
      <c r="A790" s="25">
        <v>42867.0</v>
      </c>
      <c r="B790" s="10" t="s">
        <v>41</v>
      </c>
      <c r="C790" s="5">
        <v>58.34801629999231</v>
      </c>
      <c r="D790">
        <v>44.0</v>
      </c>
      <c r="E790" s="50">
        <f>VLOOKUP(B790,'SKU List'!$A$6:$C$11,3,1)</f>
        <v>50.79</v>
      </c>
      <c r="F790" s="64">
        <f t="shared" si="12"/>
        <v>0.14880914156314848</v>
      </c>
    </row>
    <row r="791" spans="8:8" ht="15.0" customHeight="1">
      <c r="A791" s="25">
        <v>42867.0</v>
      </c>
      <c r="B791" s="10" t="s">
        <v>33</v>
      </c>
      <c r="C791" s="5">
        <v>52.5926363479262</v>
      </c>
      <c r="D791">
        <v>32.0</v>
      </c>
      <c r="E791" s="50">
        <f>VLOOKUP(B791,'SKU List'!$A$6:$C$11,3,1)</f>
        <v>45.711</v>
      </c>
      <c r="F791" s="64">
        <f t="shared" si="12"/>
        <v>0.15054661564888547</v>
      </c>
    </row>
    <row r="792" spans="8:8" ht="15.0" customHeight="1">
      <c r="A792" s="25">
        <v>42867.0</v>
      </c>
      <c r="B792" s="10" t="s">
        <v>34</v>
      </c>
      <c r="C792" s="5">
        <v>48.23547873303231</v>
      </c>
      <c r="D792">
        <v>37.0</v>
      </c>
      <c r="E792" s="50">
        <f>VLOOKUP(B792,'SKU List'!$A$6:$C$11,3,1)</f>
        <v>40.632000000000005</v>
      </c>
      <c r="F792" s="64">
        <f t="shared" si="12"/>
        <v>0.1871303094367076</v>
      </c>
    </row>
    <row r="793" spans="8:8" ht="15.0" customHeight="1">
      <c r="A793" s="25">
        <v>42867.0</v>
      </c>
      <c r="B793" s="10">
        <v>8.4325322E7</v>
      </c>
      <c r="C793" s="5">
        <v>43.3946272555264</v>
      </c>
      <c r="D793">
        <v>24.0</v>
      </c>
      <c r="E793" s="50">
        <f>VLOOKUP(B793,'SKU List'!$A$6:$C$11,3,1)</f>
        <v>35.553</v>
      </c>
      <c r="F793" s="64">
        <f t="shared" si="12"/>
        <v>0.22056161942807653</v>
      </c>
    </row>
    <row r="794" spans="8:8" ht="15.0" customHeight="1">
      <c r="A794" s="25">
        <v>42867.0</v>
      </c>
      <c r="B794" s="10" t="s">
        <v>35</v>
      </c>
      <c r="C794" s="5">
        <v>62.085006720393196</v>
      </c>
      <c r="D794">
        <v>38.0</v>
      </c>
      <c r="E794" s="50">
        <f>VLOOKUP(B794,'SKU List'!$A$6:$C$11,3,1)</f>
        <v>5.079000000000001</v>
      </c>
      <c r="F794" s="64">
        <f t="shared" si="12"/>
        <v>11.223864288323131</v>
      </c>
    </row>
    <row r="795" spans="8:8" ht="15.0" customHeight="1">
      <c r="A795" s="25">
        <v>42867.0</v>
      </c>
      <c r="B795" s="10" t="s">
        <v>36</v>
      </c>
      <c r="C795" s="5">
        <v>58.44723248875329</v>
      </c>
      <c r="D795">
        <v>42.0</v>
      </c>
      <c r="E795" s="50">
        <f>VLOOKUP(B795,'SKU List'!$A$6:$C$11,3,1)</f>
        <v>10.158000000000001</v>
      </c>
      <c r="F795" s="64">
        <f t="shared" si="12"/>
        <v>4.753813003421272</v>
      </c>
    </row>
    <row r="796" spans="8:8">
      <c r="A796" s="25">
        <v>42868.0</v>
      </c>
      <c r="B796" s="10" t="s">
        <v>41</v>
      </c>
      <c r="C796" s="5">
        <v>59.792344118498576</v>
      </c>
      <c r="D796">
        <v>37.0</v>
      </c>
      <c r="E796" s="50">
        <f>VLOOKUP(B796,'SKU List'!$A$6:$C$11,3,1)</f>
        <v>50.79</v>
      </c>
      <c r="F796" s="64">
        <f t="shared" si="12"/>
        <v>0.1772463894171801</v>
      </c>
    </row>
    <row r="797" spans="8:8" ht="15.0" customHeight="1">
      <c r="A797" s="25">
        <v>42868.0</v>
      </c>
      <c r="B797" s="10" t="s">
        <v>33</v>
      </c>
      <c r="C797" s="5">
        <v>55.746977132773814</v>
      </c>
      <c r="D797">
        <v>26.0</v>
      </c>
      <c r="E797" s="50">
        <f>VLOOKUP(B797,'SKU List'!$A$6:$C$11,3,1)</f>
        <v>45.711</v>
      </c>
      <c r="F797" s="64">
        <f t="shared" si="12"/>
        <v>0.21955278013549948</v>
      </c>
    </row>
    <row r="798" spans="8:8" ht="15.0" customHeight="1">
      <c r="A798" s="25">
        <v>42868.0</v>
      </c>
      <c r="B798" s="10" t="s">
        <v>34</v>
      </c>
      <c r="C798" s="5">
        <v>51.82727388408845</v>
      </c>
      <c r="D798">
        <v>45.0</v>
      </c>
      <c r="E798" s="50">
        <f>VLOOKUP(B798,'SKU List'!$A$6:$C$11,3,1)</f>
        <v>40.632000000000005</v>
      </c>
      <c r="F798" s="64">
        <f t="shared" si="12"/>
        <v>0.27552849685195024</v>
      </c>
    </row>
    <row r="799" spans="8:8" ht="15.0" customHeight="1">
      <c r="A799" s="25">
        <v>42868.0</v>
      </c>
      <c r="B799" s="10">
        <v>8.4325322E7</v>
      </c>
      <c r="C799" s="5">
        <v>43.255788008885276</v>
      </c>
      <c r="D799">
        <v>19.0</v>
      </c>
      <c r="E799" s="50">
        <f>VLOOKUP(B799,'SKU List'!$A$6:$C$11,3,1)</f>
        <v>35.553</v>
      </c>
      <c r="F799" s="64">
        <f t="shared" si="12"/>
        <v>0.21665648493475315</v>
      </c>
    </row>
    <row r="800" spans="8:8" ht="15.0" customHeight="1">
      <c r="A800" s="25">
        <v>42868.0</v>
      </c>
      <c r="B800" s="10" t="s">
        <v>35</v>
      </c>
      <c r="C800" s="5">
        <v>59.77141961643371</v>
      </c>
      <c r="D800">
        <v>37.0</v>
      </c>
      <c r="E800" s="50">
        <f>VLOOKUP(B800,'SKU List'!$A$6:$C$11,3,1)</f>
        <v>5.079000000000001</v>
      </c>
      <c r="F800" s="64">
        <f t="shared" si="12"/>
        <v>10.768344086716619</v>
      </c>
    </row>
    <row r="801" spans="8:8" ht="15.0" customHeight="1">
      <c r="A801" s="25">
        <v>42868.0</v>
      </c>
      <c r="B801" s="10" t="s">
        <v>36</v>
      </c>
      <c r="C801" s="5">
        <v>64.84346888660073</v>
      </c>
      <c r="D801">
        <v>42.0</v>
      </c>
      <c r="E801" s="50">
        <f>VLOOKUP(B801,'SKU List'!$A$6:$C$11,3,1)</f>
        <v>10.158000000000001</v>
      </c>
      <c r="F801" s="64">
        <f t="shared" si="12"/>
        <v>5.383487781709069</v>
      </c>
    </row>
    <row r="802" spans="8:8">
      <c r="A802" s="25">
        <v>42869.0</v>
      </c>
      <c r="B802" s="10" t="s">
        <v>41</v>
      </c>
      <c r="C802" s="5">
        <v>62.51315077571011</v>
      </c>
      <c r="D802">
        <v>37.0</v>
      </c>
      <c r="E802" s="50">
        <f>VLOOKUP(B802,'SKU List'!$A$6:$C$11,3,1)</f>
        <v>50.79</v>
      </c>
      <c r="F802" s="64">
        <f t="shared" si="12"/>
        <v>0.23081612080547567</v>
      </c>
    </row>
    <row r="803" spans="8:8" ht="15.0" customHeight="1">
      <c r="A803" s="25">
        <v>42869.0</v>
      </c>
      <c r="B803" s="10" t="s">
        <v>33</v>
      </c>
      <c r="C803" s="5">
        <v>58.20690288926491</v>
      </c>
      <c r="D803">
        <v>27.0</v>
      </c>
      <c r="E803" s="50">
        <f>VLOOKUP(B803,'SKU List'!$A$6:$C$11,3,1)</f>
        <v>45.711</v>
      </c>
      <c r="F803" s="64">
        <f t="shared" si="12"/>
        <v>0.273367523993457</v>
      </c>
    </row>
    <row r="804" spans="8:8" ht="15.0" customHeight="1">
      <c r="A804" s="25">
        <v>42869.0</v>
      </c>
      <c r="B804" s="10" t="s">
        <v>34</v>
      </c>
      <c r="C804" s="5">
        <v>45.049339653361464</v>
      </c>
      <c r="D804">
        <v>47.0</v>
      </c>
      <c r="E804" s="50">
        <f>VLOOKUP(B804,'SKU List'!$A$6:$C$11,3,1)</f>
        <v>40.632000000000005</v>
      </c>
      <c r="F804" s="64">
        <f t="shared" si="12"/>
        <v>0.10871578197877187</v>
      </c>
    </row>
    <row r="805" spans="8:8" ht="15.0" customHeight="1">
      <c r="A805" s="25">
        <v>42869.0</v>
      </c>
      <c r="B805" s="10">
        <v>8.4325322E7</v>
      </c>
      <c r="C805" s="5">
        <v>45.054816332889196</v>
      </c>
      <c r="D805">
        <v>19.0</v>
      </c>
      <c r="E805" s="50">
        <f>VLOOKUP(B805,'SKU List'!$A$6:$C$11,3,1)</f>
        <v>35.553</v>
      </c>
      <c r="F805" s="64">
        <f t="shared" si="12"/>
        <v>0.2672577935164177</v>
      </c>
    </row>
    <row r="806" spans="8:8" ht="15.0" customHeight="1">
      <c r="A806" s="25">
        <v>42869.0</v>
      </c>
      <c r="B806" s="10" t="s">
        <v>35</v>
      </c>
      <c r="C806" s="5">
        <v>56.45104514152828</v>
      </c>
      <c r="D806">
        <v>38.0</v>
      </c>
      <c r="E806" s="50">
        <f>VLOOKUP(B806,'SKU List'!$A$6:$C$11,3,1)</f>
        <v>5.079000000000001</v>
      </c>
      <c r="F806" s="64">
        <f t="shared" si="12"/>
        <v>10.114598373996511</v>
      </c>
    </row>
    <row r="807" spans="8:8" ht="15.0" customHeight="1">
      <c r="A807" s="25">
        <v>42869.0</v>
      </c>
      <c r="B807" s="10" t="s">
        <v>36</v>
      </c>
      <c r="C807" s="5">
        <v>63.747357145460384</v>
      </c>
      <c r="D807">
        <v>39.0</v>
      </c>
      <c r="E807" s="50">
        <f>VLOOKUP(B807,'SKU List'!$A$6:$C$11,3,1)</f>
        <v>10.158000000000001</v>
      </c>
      <c r="F807" s="64">
        <f t="shared" si="12"/>
        <v>5.275581526428468</v>
      </c>
    </row>
    <row r="808" spans="8:8">
      <c r="A808" s="25">
        <v>42870.0</v>
      </c>
      <c r="B808" s="10" t="s">
        <v>41</v>
      </c>
      <c r="C808" s="5">
        <v>63.11267254910552</v>
      </c>
      <c r="D808">
        <v>36.0</v>
      </c>
      <c r="E808" s="50">
        <f>VLOOKUP(B808,'SKU List'!$A$6:$C$11,3,1)</f>
        <v>50.79</v>
      </c>
      <c r="F808" s="64">
        <f t="shared" si="12"/>
        <v>0.2426200541269053</v>
      </c>
    </row>
    <row r="809" spans="8:8" ht="15.0" customHeight="1">
      <c r="A809" s="25">
        <v>42870.0</v>
      </c>
      <c r="B809" s="10" t="s">
        <v>33</v>
      </c>
      <c r="C809" s="5">
        <v>53.799088482106974</v>
      </c>
      <c r="D809">
        <v>27.0</v>
      </c>
      <c r="E809" s="50">
        <f>VLOOKUP(B809,'SKU List'!$A$6:$C$11,3,1)</f>
        <v>45.711</v>
      </c>
      <c r="F809" s="64">
        <f t="shared" si="12"/>
        <v>0.17693965308365547</v>
      </c>
    </row>
    <row r="810" spans="8:8" ht="15.0" customHeight="1">
      <c r="A810" s="25">
        <v>42870.0</v>
      </c>
      <c r="B810" s="10" t="s">
        <v>34</v>
      </c>
      <c r="C810" s="5">
        <v>52.09442558879911</v>
      </c>
      <c r="D810">
        <v>42.0</v>
      </c>
      <c r="E810" s="50">
        <f>VLOOKUP(B810,'SKU List'!$A$6:$C$11,3,1)</f>
        <v>40.632000000000005</v>
      </c>
      <c r="F810" s="64">
        <f t="shared" si="12"/>
        <v>0.2821034059066525</v>
      </c>
    </row>
    <row r="811" spans="8:8" ht="15.0" customHeight="1">
      <c r="A811" s="25">
        <v>42870.0</v>
      </c>
      <c r="B811" s="10">
        <v>8.4325322E7</v>
      </c>
      <c r="C811" s="5">
        <v>45.41312975598845</v>
      </c>
      <c r="D811">
        <v>20.0</v>
      </c>
      <c r="E811" s="50">
        <f>VLOOKUP(B811,'SKU List'!$A$6:$C$11,3,1)</f>
        <v>35.553</v>
      </c>
      <c r="F811" s="64">
        <f t="shared" si="12"/>
        <v>0.277336082918135</v>
      </c>
    </row>
    <row r="812" spans="8:8" ht="15.0" customHeight="1">
      <c r="A812" s="25">
        <v>42870.0</v>
      </c>
      <c r="B812" s="10" t="s">
        <v>35</v>
      </c>
      <c r="C812" s="5">
        <v>57.764654093232394</v>
      </c>
      <c r="D812">
        <v>36.0</v>
      </c>
      <c r="E812" s="50">
        <f>VLOOKUP(B812,'SKU List'!$A$6:$C$11,3,1)</f>
        <v>5.079000000000001</v>
      </c>
      <c r="F812" s="64">
        <f t="shared" si="12"/>
        <v>10.373233725779167</v>
      </c>
    </row>
    <row r="813" spans="8:8" ht="15.0" customHeight="1">
      <c r="A813" s="25">
        <v>42870.0</v>
      </c>
      <c r="B813" s="10" t="s">
        <v>36</v>
      </c>
      <c r="C813" s="5">
        <v>59.67862944011846</v>
      </c>
      <c r="D813">
        <v>40.0</v>
      </c>
      <c r="E813" s="50">
        <f>VLOOKUP(B813,'SKU List'!$A$6:$C$11,3,1)</f>
        <v>10.158000000000001</v>
      </c>
      <c r="F813" s="64">
        <f t="shared" si="12"/>
        <v>4.875037353821466</v>
      </c>
    </row>
    <row r="814" spans="8:8">
      <c r="A814" s="25">
        <v>42871.0</v>
      </c>
      <c r="B814" s="10" t="s">
        <v>41</v>
      </c>
      <c r="C814" s="5">
        <v>58.71108701868252</v>
      </c>
      <c r="D814">
        <v>34.0</v>
      </c>
      <c r="E814" s="50">
        <f>VLOOKUP(B814,'SKU List'!$A$6:$C$11,3,1)</f>
        <v>50.79</v>
      </c>
      <c r="F814" s="64">
        <f t="shared" si="12"/>
        <v>0.15595761013354048</v>
      </c>
    </row>
    <row r="815" spans="8:8" ht="15.0" customHeight="1">
      <c r="A815" s="25">
        <v>42871.0</v>
      </c>
      <c r="B815" s="10" t="s">
        <v>33</v>
      </c>
      <c r="C815" s="5">
        <v>57.13903931337891</v>
      </c>
      <c r="D815">
        <v>27.0</v>
      </c>
      <c r="E815" s="50">
        <f>VLOOKUP(B815,'SKU List'!$A$6:$C$11,3,1)</f>
        <v>45.711</v>
      </c>
      <c r="F815" s="64">
        <f t="shared" si="12"/>
        <v>0.2500063291850739</v>
      </c>
    </row>
    <row r="816" spans="8:8" ht="15.0" customHeight="1">
      <c r="A816" s="25">
        <v>42871.0</v>
      </c>
      <c r="B816" s="10" t="s">
        <v>34</v>
      </c>
      <c r="C816" s="5">
        <v>51.9458432721195</v>
      </c>
      <c r="D816">
        <v>41.0</v>
      </c>
      <c r="E816" s="50">
        <f>VLOOKUP(B816,'SKU List'!$A$6:$C$11,3,1)</f>
        <v>40.632000000000005</v>
      </c>
      <c r="F816" s="64">
        <f t="shared" si="12"/>
        <v>0.2784466251259965</v>
      </c>
    </row>
    <row r="817" spans="8:8" ht="15.0" customHeight="1">
      <c r="A817" s="25">
        <v>42871.0</v>
      </c>
      <c r="B817" s="10">
        <v>8.4325322E7</v>
      </c>
      <c r="C817" s="5">
        <v>43.47348113965078</v>
      </c>
      <c r="D817">
        <v>19.0</v>
      </c>
      <c r="E817" s="50">
        <f>VLOOKUP(B817,'SKU List'!$A$6:$C$11,3,1)</f>
        <v>35.553</v>
      </c>
      <c r="F817" s="64">
        <f t="shared" si="12"/>
        <v>0.22277954433242717</v>
      </c>
    </row>
    <row r="818" spans="8:8" ht="15.0" customHeight="1">
      <c r="A818" s="25">
        <v>42871.0</v>
      </c>
      <c r="B818" s="10" t="s">
        <v>35</v>
      </c>
      <c r="C818" s="5">
        <v>58.381232022034055</v>
      </c>
      <c r="D818">
        <v>37.0</v>
      </c>
      <c r="E818" s="50">
        <f>VLOOKUP(B818,'SKU List'!$A$6:$C$11,3,1)</f>
        <v>5.079000000000001</v>
      </c>
      <c r="F818" s="64">
        <f t="shared" si="12"/>
        <v>10.494631230957678</v>
      </c>
    </row>
    <row r="819" spans="8:8" ht="15.0" customHeight="1">
      <c r="A819" s="25">
        <v>42871.0</v>
      </c>
      <c r="B819" s="10" t="s">
        <v>36</v>
      </c>
      <c r="C819" s="5">
        <v>57.583321604105606</v>
      </c>
      <c r="D819">
        <v>39.0</v>
      </c>
      <c r="E819" s="50">
        <f>VLOOKUP(B819,'SKU List'!$A$6:$C$11,3,1)</f>
        <v>10.158000000000001</v>
      </c>
      <c r="F819" s="64">
        <f t="shared" si="12"/>
        <v>4.668765662936169</v>
      </c>
    </row>
    <row r="820" spans="8:8">
      <c r="A820" s="25">
        <v>42872.0</v>
      </c>
      <c r="B820" s="10" t="s">
        <v>41</v>
      </c>
      <c r="C820" s="5">
        <v>57.97897314331117</v>
      </c>
      <c r="D820">
        <v>39.0</v>
      </c>
      <c r="E820" s="50">
        <f>VLOOKUP(B820,'SKU List'!$A$6:$C$11,3,1)</f>
        <v>50.79</v>
      </c>
      <c r="F820" s="64">
        <f t="shared" si="12"/>
        <v>0.14154308216796954</v>
      </c>
    </row>
    <row r="821" spans="8:8" ht="15.0" customHeight="1">
      <c r="A821" s="25">
        <v>42872.0</v>
      </c>
      <c r="B821" s="10" t="s">
        <v>33</v>
      </c>
      <c r="C821" s="5">
        <v>57.282978964857335</v>
      </c>
      <c r="D821">
        <v>27.0</v>
      </c>
      <c r="E821" s="50">
        <f>VLOOKUP(B821,'SKU List'!$A$6:$C$11,3,1)</f>
        <v>45.711</v>
      </c>
      <c r="F821" s="64">
        <f t="shared" si="12"/>
        <v>0.2531552353887978</v>
      </c>
    </row>
    <row r="822" spans="8:8" ht="15.0" customHeight="1">
      <c r="A822" s="25">
        <v>42872.0</v>
      </c>
      <c r="B822" s="10" t="s">
        <v>34</v>
      </c>
      <c r="C822" s="5">
        <v>52.728948873931486</v>
      </c>
      <c r="D822">
        <v>42.0</v>
      </c>
      <c r="E822" s="50">
        <f>VLOOKUP(B822,'SKU List'!$A$6:$C$11,3,1)</f>
        <v>40.632000000000005</v>
      </c>
      <c r="F822" s="64">
        <f t="shared" si="12"/>
        <v>0.29771974980142446</v>
      </c>
    </row>
    <row r="823" spans="8:8" ht="15.0" customHeight="1">
      <c r="A823" s="25">
        <v>42872.0</v>
      </c>
      <c r="B823" s="10">
        <v>8.4325322E7</v>
      </c>
      <c r="C823" s="5">
        <v>45.96272482712394</v>
      </c>
      <c r="D823">
        <v>24.0</v>
      </c>
      <c r="E823" s="50">
        <f>VLOOKUP(B823,'SKU List'!$A$6:$C$11,3,1)</f>
        <v>35.553</v>
      </c>
      <c r="F823" s="64">
        <f t="shared" si="12"/>
        <v>0.2927945553715283</v>
      </c>
    </row>
    <row r="824" spans="8:8" ht="15.0" customHeight="1">
      <c r="A824" s="25">
        <v>42872.0</v>
      </c>
      <c r="B824" s="10" t="s">
        <v>35</v>
      </c>
      <c r="C824" s="5">
        <v>56.17670290089288</v>
      </c>
      <c r="D824">
        <v>37.0</v>
      </c>
      <c r="E824" s="50">
        <f>VLOOKUP(B824,'SKU List'!$A$6:$C$11,3,1)</f>
        <v>5.079000000000001</v>
      </c>
      <c r="F824" s="64">
        <f t="shared" si="12"/>
        <v>10.060583363042502</v>
      </c>
    </row>
    <row r="825" spans="8:8" ht="15.0" customHeight="1">
      <c r="A825" s="25">
        <v>42872.0</v>
      </c>
      <c r="B825" s="10" t="s">
        <v>36</v>
      </c>
      <c r="C825" s="5">
        <v>65.96980355249715</v>
      </c>
      <c r="D825">
        <v>38.0</v>
      </c>
      <c r="E825" s="50">
        <f>VLOOKUP(B825,'SKU List'!$A$6:$C$11,3,1)</f>
        <v>10.158000000000001</v>
      </c>
      <c r="F825" s="64">
        <f t="shared" si="12"/>
        <v>5.494369319993813</v>
      </c>
    </row>
    <row r="826" spans="8:8">
      <c r="A826" s="25">
        <v>42873.0</v>
      </c>
      <c r="B826" s="10" t="s">
        <v>41</v>
      </c>
      <c r="C826" s="5">
        <v>62.90526353789853</v>
      </c>
      <c r="D826">
        <v>40.0</v>
      </c>
      <c r="E826" s="50">
        <f>VLOOKUP(B826,'SKU List'!$A$6:$C$11,3,1)</f>
        <v>50.79</v>
      </c>
      <c r="F826" s="64">
        <f t="shared" si="12"/>
        <v>0.23853639570581864</v>
      </c>
    </row>
    <row r="827" spans="8:8" ht="15.0" customHeight="1">
      <c r="A827" s="25">
        <v>42873.0</v>
      </c>
      <c r="B827" s="10" t="s">
        <v>33</v>
      </c>
      <c r="C827" s="5">
        <v>53.58325519758415</v>
      </c>
      <c r="D827">
        <v>28.0</v>
      </c>
      <c r="E827" s="50">
        <f>VLOOKUP(B827,'SKU List'!$A$6:$C$11,3,1)</f>
        <v>45.711</v>
      </c>
      <c r="F827" s="64">
        <f t="shared" si="12"/>
        <v>0.1722179606130724</v>
      </c>
    </row>
    <row r="828" spans="8:8" ht="15.0" customHeight="1">
      <c r="A828" s="25">
        <v>42873.0</v>
      </c>
      <c r="B828" s="10" t="s">
        <v>34</v>
      </c>
      <c r="C828" s="5">
        <v>50.79708617140768</v>
      </c>
      <c r="D828">
        <v>37.0</v>
      </c>
      <c r="E828" s="50">
        <f>VLOOKUP(B828,'SKU List'!$A$6:$C$11,3,1)</f>
        <v>40.632000000000005</v>
      </c>
      <c r="F828" s="64">
        <f t="shared" si="12"/>
        <v>0.2501743987843983</v>
      </c>
    </row>
    <row r="829" spans="8:8" ht="15.0" customHeight="1">
      <c r="A829" s="25">
        <v>42873.0</v>
      </c>
      <c r="B829" s="10">
        <v>8.4325322E7</v>
      </c>
      <c r="C829" s="5">
        <v>42.7173682790296</v>
      </c>
      <c r="D829">
        <v>24.0</v>
      </c>
      <c r="E829" s="50">
        <f>VLOOKUP(B829,'SKU List'!$A$6:$C$11,3,1)</f>
        <v>35.553</v>
      </c>
      <c r="F829" s="64">
        <f t="shared" si="12"/>
        <v>0.2015123415472563</v>
      </c>
    </row>
    <row r="830" spans="8:8" ht="15.0" customHeight="1">
      <c r="A830" s="25">
        <v>42873.0</v>
      </c>
      <c r="B830" s="10" t="s">
        <v>35</v>
      </c>
      <c r="C830" s="5">
        <v>62.17141158623985</v>
      </c>
      <c r="D830">
        <v>33.0</v>
      </c>
      <c r="E830" s="50">
        <f>VLOOKUP(B830,'SKU List'!$A$6:$C$11,3,1)</f>
        <v>5.079000000000001</v>
      </c>
      <c r="F830" s="64">
        <f t="shared" si="12"/>
        <v>11.24087646903718</v>
      </c>
    </row>
    <row r="831" spans="8:8" ht="15.0" customHeight="1">
      <c r="A831" s="25">
        <v>42873.0</v>
      </c>
      <c r="B831" s="10" t="s">
        <v>36</v>
      </c>
      <c r="C831" s="5">
        <v>62.15731660936487</v>
      </c>
      <c r="D831">
        <v>42.0</v>
      </c>
      <c r="E831" s="50">
        <f>VLOOKUP(B831,'SKU List'!$A$6:$C$11,3,1)</f>
        <v>10.158000000000001</v>
      </c>
      <c r="F831" s="64">
        <f t="shared" si="12"/>
        <v>5.119050660500577</v>
      </c>
    </row>
    <row r="832" spans="8:8">
      <c r="A832" s="25">
        <v>42874.0</v>
      </c>
      <c r="B832" s="10" t="s">
        <v>41</v>
      </c>
      <c r="C832" s="5">
        <v>63.681627593640904</v>
      </c>
      <c r="D832">
        <v>34.0</v>
      </c>
      <c r="E832" s="50">
        <f>VLOOKUP(B832,'SKU List'!$A$6:$C$11,3,1)</f>
        <v>50.79</v>
      </c>
      <c r="F832" s="64">
        <f t="shared" si="12"/>
        <v>0.2538221617176788</v>
      </c>
    </row>
    <row r="833" spans="8:8" ht="15.0" customHeight="1">
      <c r="A833" s="25">
        <v>42874.0</v>
      </c>
      <c r="B833" s="10" t="s">
        <v>33</v>
      </c>
      <c r="C833" s="5">
        <v>53.49983768178877</v>
      </c>
      <c r="D833">
        <v>27.0</v>
      </c>
      <c r="E833" s="50">
        <f>VLOOKUP(B833,'SKU List'!$A$6:$C$11,3,1)</f>
        <v>45.711</v>
      </c>
      <c r="F833" s="64">
        <f t="shared" si="12"/>
        <v>0.1703930712911284</v>
      </c>
    </row>
    <row r="834" spans="8:8" ht="15.0" customHeight="1">
      <c r="A834" s="25">
        <v>42874.0</v>
      </c>
      <c r="B834" s="10" t="s">
        <v>34</v>
      </c>
      <c r="C834" s="5">
        <v>48.6110843771882</v>
      </c>
      <c r="D834">
        <v>42.0</v>
      </c>
      <c r="E834" s="50">
        <f>VLOOKUP(B834,'SKU List'!$A$6:$C$11,3,1)</f>
        <v>40.632000000000005</v>
      </c>
      <c r="F834" s="64">
        <f t="shared" si="12"/>
        <v>0.19637439400443477</v>
      </c>
    </row>
    <row r="835" spans="8:8" ht="15.0" customHeight="1">
      <c r="A835" s="25">
        <v>42874.0</v>
      </c>
      <c r="B835" s="10">
        <v>8.4325322E7</v>
      </c>
      <c r="C835" s="5">
        <v>42.79089069453984</v>
      </c>
      <c r="D835">
        <v>21.0</v>
      </c>
      <c r="E835" s="50">
        <f>VLOOKUP(B835,'SKU List'!$A$6:$C$11,3,1)</f>
        <v>35.553</v>
      </c>
      <c r="F835" s="64">
        <f t="shared" si="12"/>
        <v>0.2035803081185791</v>
      </c>
    </row>
    <row r="836" spans="8:8" ht="15.0" customHeight="1">
      <c r="A836" s="25">
        <v>42874.0</v>
      </c>
      <c r="B836" s="10" t="s">
        <v>35</v>
      </c>
      <c r="C836" s="5">
        <v>59.36795170966013</v>
      </c>
      <c r="D836">
        <v>36.0</v>
      </c>
      <c r="E836" s="50">
        <f>VLOOKUP(B836,'SKU List'!$A$6:$C$11,3,1)</f>
        <v>5.079000000000001</v>
      </c>
      <c r="F836" s="64">
        <f t="shared" si="12"/>
        <v>10.688905632931704</v>
      </c>
    </row>
    <row r="837" spans="8:8" ht="15.0" customHeight="1">
      <c r="A837" s="25">
        <v>42874.0</v>
      </c>
      <c r="B837" s="10" t="s">
        <v>36</v>
      </c>
      <c r="C837" s="5">
        <v>62.67671754542015</v>
      </c>
      <c r="D837">
        <v>44.0</v>
      </c>
      <c r="E837" s="50">
        <f>VLOOKUP(B837,'SKU List'!$A$6:$C$11,3,1)</f>
        <v>10.158000000000001</v>
      </c>
      <c r="F837" s="64">
        <f t="shared" si="13" ref="F837:F900">(C837-E837)/E837</f>
        <v>5.170182865270737</v>
      </c>
    </row>
    <row r="838" spans="8:8">
      <c r="A838" s="25">
        <v>42875.0</v>
      </c>
      <c r="B838" s="10" t="s">
        <v>41</v>
      </c>
      <c r="C838" s="5">
        <v>60.076954870318914</v>
      </c>
      <c r="D838">
        <v>35.0</v>
      </c>
      <c r="E838" s="50">
        <f>VLOOKUP(B838,'SKU List'!$A$6:$C$11,3,1)</f>
        <v>50.79</v>
      </c>
      <c r="F838" s="64">
        <f t="shared" si="13"/>
        <v>0.1828500663579231</v>
      </c>
    </row>
    <row r="839" spans="8:8" ht="15.0" customHeight="1">
      <c r="A839" s="25">
        <v>42875.0</v>
      </c>
      <c r="B839" s="10" t="s">
        <v>33</v>
      </c>
      <c r="C839" s="5">
        <v>55.072646307028556</v>
      </c>
      <c r="D839">
        <v>27.0</v>
      </c>
      <c r="E839" s="50">
        <f>VLOOKUP(B839,'SKU List'!$A$6:$C$11,3,1)</f>
        <v>45.711</v>
      </c>
      <c r="F839" s="64">
        <f t="shared" si="13"/>
        <v>0.20480073301893545</v>
      </c>
    </row>
    <row r="840" spans="8:8" ht="15.0" customHeight="1">
      <c r="A840" s="25">
        <v>42875.0</v>
      </c>
      <c r="B840" s="10" t="s">
        <v>34</v>
      </c>
      <c r="C840" s="5">
        <v>52.24681743440642</v>
      </c>
      <c r="D840">
        <v>36.0</v>
      </c>
      <c r="E840" s="50">
        <f>VLOOKUP(B840,'SKU List'!$A$6:$C$11,3,1)</f>
        <v>40.632000000000005</v>
      </c>
      <c r="F840" s="64">
        <f t="shared" si="13"/>
        <v>0.2858539435520381</v>
      </c>
    </row>
    <row r="841" spans="8:8" ht="15.0" customHeight="1">
      <c r="A841" s="25">
        <v>42875.0</v>
      </c>
      <c r="B841" s="10">
        <v>8.4325322E7</v>
      </c>
      <c r="C841" s="5">
        <v>44.155661489329184</v>
      </c>
      <c r="D841">
        <v>24.0</v>
      </c>
      <c r="E841" s="50">
        <f>VLOOKUP(B841,'SKU List'!$A$6:$C$11,3,1)</f>
        <v>35.553</v>
      </c>
      <c r="F841" s="64">
        <f t="shared" si="13"/>
        <v>0.24196724578317405</v>
      </c>
    </row>
    <row r="842" spans="8:8" ht="15.0" customHeight="1">
      <c r="A842" s="25">
        <v>42875.0</v>
      </c>
      <c r="B842" s="10" t="s">
        <v>35</v>
      </c>
      <c r="C842" s="5">
        <v>57.190520715027645</v>
      </c>
      <c r="D842">
        <v>37.0</v>
      </c>
      <c r="E842" s="50">
        <f>VLOOKUP(B842,'SKU List'!$A$6:$C$11,3,1)</f>
        <v>5.079000000000001</v>
      </c>
      <c r="F842" s="64">
        <f t="shared" si="13"/>
        <v>10.260193092149564</v>
      </c>
    </row>
    <row r="843" spans="8:8" ht="15.0" customHeight="1">
      <c r="A843" s="25">
        <v>42875.0</v>
      </c>
      <c r="B843" s="10" t="s">
        <v>36</v>
      </c>
      <c r="C843" s="5">
        <v>58.81899393339687</v>
      </c>
      <c r="D843">
        <v>38.0</v>
      </c>
      <c r="E843" s="50">
        <f>VLOOKUP(B843,'SKU List'!$A$6:$C$11,3,1)</f>
        <v>10.158000000000001</v>
      </c>
      <c r="F843" s="64">
        <f t="shared" si="13"/>
        <v>4.790410901102271</v>
      </c>
    </row>
    <row r="844" spans="8:8">
      <c r="A844" s="25">
        <v>42876.0</v>
      </c>
      <c r="B844" s="10" t="s">
        <v>41</v>
      </c>
      <c r="C844" s="5">
        <v>56.423869751759646</v>
      </c>
      <c r="D844">
        <v>37.0</v>
      </c>
      <c r="E844" s="50">
        <f>VLOOKUP(B844,'SKU List'!$A$6:$C$11,3,1)</f>
        <v>50.79</v>
      </c>
      <c r="F844" s="64">
        <f t="shared" si="13"/>
        <v>0.110924783456579</v>
      </c>
    </row>
    <row r="845" spans="8:8" ht="15.0" customHeight="1">
      <c r="A845" s="25">
        <v>42876.0</v>
      </c>
      <c r="B845" s="10" t="s">
        <v>33</v>
      </c>
      <c r="C845" s="5">
        <v>52.68219521359504</v>
      </c>
      <c r="D845">
        <v>32.0</v>
      </c>
      <c r="E845" s="50">
        <f>VLOOKUP(B845,'SKU List'!$A$6:$C$11,3,1)</f>
        <v>45.711</v>
      </c>
      <c r="F845" s="64">
        <f t="shared" si="13"/>
        <v>0.1525058566558386</v>
      </c>
    </row>
    <row r="846" spans="8:8" ht="15.0" customHeight="1">
      <c r="A846" s="25">
        <v>42876.0</v>
      </c>
      <c r="B846" s="10" t="s">
        <v>34</v>
      </c>
      <c r="C846" s="5">
        <v>45.58994579851855</v>
      </c>
      <c r="D846">
        <v>44.0</v>
      </c>
      <c r="E846" s="50">
        <f>VLOOKUP(B846,'SKU List'!$A$6:$C$11,3,1)</f>
        <v>40.632000000000005</v>
      </c>
      <c r="F846" s="64">
        <f t="shared" si="13"/>
        <v>0.12202071762449654</v>
      </c>
    </row>
    <row r="847" spans="8:8" ht="15.0" customHeight="1">
      <c r="A847" s="25">
        <v>42876.0</v>
      </c>
      <c r="B847" s="10">
        <v>8.4325322E7</v>
      </c>
      <c r="C847" s="5">
        <v>45.676420890115786</v>
      </c>
      <c r="D847">
        <v>22.0</v>
      </c>
      <c r="E847" s="50">
        <f>VLOOKUP(B847,'SKU List'!$A$6:$C$11,3,1)</f>
        <v>35.553</v>
      </c>
      <c r="F847" s="64">
        <f t="shared" si="13"/>
        <v>0.28474167834263747</v>
      </c>
    </row>
    <row r="848" spans="8:8" ht="15.0" customHeight="1">
      <c r="A848" s="25">
        <v>42876.0</v>
      </c>
      <c r="B848" s="10" t="s">
        <v>35</v>
      </c>
      <c r="C848" s="5">
        <v>56.230270339805266</v>
      </c>
      <c r="D848">
        <v>34.0</v>
      </c>
      <c r="E848" s="50">
        <f>VLOOKUP(B848,'SKU List'!$A$6:$C$11,3,1)</f>
        <v>5.079000000000001</v>
      </c>
      <c r="F848" s="64">
        <f t="shared" si="13"/>
        <v>10.071130210633049</v>
      </c>
    </row>
    <row r="849" spans="8:8" ht="15.0" customHeight="1">
      <c r="A849" s="25">
        <v>42876.0</v>
      </c>
      <c r="B849" s="10" t="s">
        <v>36</v>
      </c>
      <c r="C849" s="5">
        <v>57.767964932354865</v>
      </c>
      <c r="D849">
        <v>40.0</v>
      </c>
      <c r="E849" s="50">
        <f>VLOOKUP(B849,'SKU List'!$A$6:$C$11,3,1)</f>
        <v>10.158000000000001</v>
      </c>
      <c r="F849" s="64">
        <f t="shared" si="13"/>
        <v>4.686942797042219</v>
      </c>
    </row>
    <row r="850" spans="8:8">
      <c r="A850" s="25">
        <v>42877.0</v>
      </c>
      <c r="B850" s="10" t="s">
        <v>41</v>
      </c>
      <c r="C850" s="5">
        <v>63.166645640091566</v>
      </c>
      <c r="D850">
        <v>33.0</v>
      </c>
      <c r="E850" s="50">
        <f>VLOOKUP(B850,'SKU List'!$A$6:$C$11,3,1)</f>
        <v>50.79</v>
      </c>
      <c r="F850" s="64">
        <f t="shared" si="13"/>
        <v>0.24368272573521496</v>
      </c>
    </row>
    <row r="851" spans="8:8" ht="15.0" customHeight="1">
      <c r="A851" s="25">
        <v>42877.0</v>
      </c>
      <c r="B851" s="10" t="s">
        <v>33</v>
      </c>
      <c r="C851" s="5">
        <v>55.69638137984122</v>
      </c>
      <c r="D851">
        <v>31.0</v>
      </c>
      <c r="E851" s="50">
        <f>VLOOKUP(B851,'SKU List'!$A$6:$C$11,3,1)</f>
        <v>45.711</v>
      </c>
      <c r="F851" s="64">
        <f t="shared" si="13"/>
        <v>0.2184459184844178</v>
      </c>
    </row>
    <row r="852" spans="8:8" ht="15.0" customHeight="1">
      <c r="A852" s="25">
        <v>42877.0</v>
      </c>
      <c r="B852" s="10" t="s">
        <v>34</v>
      </c>
      <c r="C852" s="5">
        <v>48.16615345919632</v>
      </c>
      <c r="D852">
        <v>46.0</v>
      </c>
      <c r="E852" s="50">
        <f>VLOOKUP(B852,'SKU List'!$A$6:$C$11,3,1)</f>
        <v>40.632000000000005</v>
      </c>
      <c r="F852" s="64">
        <f t="shared" si="13"/>
        <v>0.1854241351446229</v>
      </c>
    </row>
    <row r="853" spans="8:8" ht="15.0" customHeight="1">
      <c r="A853" s="25">
        <v>42877.0</v>
      </c>
      <c r="B853" s="10">
        <v>8.4325322E7</v>
      </c>
      <c r="C853" s="5">
        <v>41.91475402436633</v>
      </c>
      <c r="D853">
        <v>24.0</v>
      </c>
      <c r="E853" s="50">
        <f>VLOOKUP(B853,'SKU List'!$A$6:$C$11,3,1)</f>
        <v>35.553</v>
      </c>
      <c r="F853" s="64">
        <f t="shared" si="13"/>
        <v>0.17893719304605335</v>
      </c>
    </row>
    <row r="854" spans="8:8" ht="15.0" customHeight="1">
      <c r="A854" s="25">
        <v>42877.0</v>
      </c>
      <c r="B854" s="10" t="s">
        <v>35</v>
      </c>
      <c r="C854" s="5">
        <v>57.78792687277522</v>
      </c>
      <c r="D854">
        <v>37.0</v>
      </c>
      <c r="E854" s="50">
        <f>VLOOKUP(B854,'SKU List'!$A$6:$C$11,3,1)</f>
        <v>5.079000000000001</v>
      </c>
      <c r="F854" s="64">
        <f t="shared" si="13"/>
        <v>10.377815883594254</v>
      </c>
    </row>
    <row r="855" spans="8:8" ht="15.0" customHeight="1">
      <c r="A855" s="25">
        <v>42877.0</v>
      </c>
      <c r="B855" s="10" t="s">
        <v>36</v>
      </c>
      <c r="C855" s="5">
        <v>63.692180250296055</v>
      </c>
      <c r="D855">
        <v>35.0</v>
      </c>
      <c r="E855" s="50">
        <f>VLOOKUP(B855,'SKU List'!$A$6:$C$11,3,1)</f>
        <v>10.158000000000001</v>
      </c>
      <c r="F855" s="64">
        <f t="shared" si="13"/>
        <v>5.270149660395358</v>
      </c>
    </row>
    <row r="856" spans="8:8">
      <c r="A856" s="25">
        <v>42878.0</v>
      </c>
      <c r="B856" s="10" t="s">
        <v>41</v>
      </c>
      <c r="C856" s="5">
        <v>59.55958991671032</v>
      </c>
      <c r="D856">
        <v>39.0</v>
      </c>
      <c r="E856" s="50">
        <f>VLOOKUP(B856,'SKU List'!$A$6:$C$11,3,1)</f>
        <v>50.79</v>
      </c>
      <c r="F856" s="64">
        <f t="shared" si="13"/>
        <v>0.17266371168951217</v>
      </c>
    </row>
    <row r="857" spans="8:8" ht="15.0" customHeight="1">
      <c r="A857" s="25">
        <v>42878.0</v>
      </c>
      <c r="B857" s="10" t="s">
        <v>33</v>
      </c>
      <c r="C857" s="5">
        <v>55.02501294909816</v>
      </c>
      <c r="D857">
        <v>30.0</v>
      </c>
      <c r="E857" s="50">
        <f>VLOOKUP(B857,'SKU List'!$A$6:$C$11,3,1)</f>
        <v>45.711</v>
      </c>
      <c r="F857" s="64">
        <f t="shared" si="13"/>
        <v>0.20375867841653353</v>
      </c>
    </row>
    <row r="858" spans="8:8" ht="15.0" customHeight="1">
      <c r="A858" s="25">
        <v>42878.0</v>
      </c>
      <c r="B858" s="10" t="s">
        <v>34</v>
      </c>
      <c r="C858" s="5">
        <v>50.00850951355598</v>
      </c>
      <c r="D858">
        <v>39.0</v>
      </c>
      <c r="E858" s="50">
        <f>VLOOKUP(B858,'SKU List'!$A$6:$C$11,3,1)</f>
        <v>40.632000000000005</v>
      </c>
      <c r="F858" s="64">
        <f t="shared" si="13"/>
        <v>0.23076662516134996</v>
      </c>
    </row>
    <row r="859" spans="8:8" ht="15.0" customHeight="1">
      <c r="A859" s="25">
        <v>42878.0</v>
      </c>
      <c r="B859" s="10">
        <v>8.4325322E7</v>
      </c>
      <c r="C859" s="5">
        <v>43.824269358120475</v>
      </c>
      <c r="D859">
        <v>19.0</v>
      </c>
      <c r="E859" s="50">
        <f>VLOOKUP(B859,'SKU List'!$A$6:$C$11,3,1)</f>
        <v>35.553</v>
      </c>
      <c r="F859" s="64">
        <f t="shared" si="13"/>
        <v>0.23264617214076105</v>
      </c>
    </row>
    <row r="860" spans="8:8" ht="15.0" customHeight="1">
      <c r="A860" s="25">
        <v>42878.0</v>
      </c>
      <c r="B860" s="10" t="s">
        <v>35</v>
      </c>
      <c r="C860" s="5">
        <v>59.949871527832684</v>
      </c>
      <c r="D860">
        <v>37.0</v>
      </c>
      <c r="E860" s="50">
        <f>VLOOKUP(B860,'SKU List'!$A$6:$C$11,3,1)</f>
        <v>5.079000000000001</v>
      </c>
      <c r="F860" s="64">
        <f t="shared" si="13"/>
        <v>10.803479332119053</v>
      </c>
    </row>
    <row r="861" spans="8:8" ht="15.0" customHeight="1">
      <c r="A861" s="25">
        <v>42878.0</v>
      </c>
      <c r="B861" s="10" t="s">
        <v>36</v>
      </c>
      <c r="C861" s="5">
        <v>56.77058799187164</v>
      </c>
      <c r="D861">
        <v>44.0</v>
      </c>
      <c r="E861" s="50">
        <f>VLOOKUP(B861,'SKU List'!$A$6:$C$11,3,1)</f>
        <v>10.158000000000001</v>
      </c>
      <c r="F861" s="64">
        <f t="shared" si="13"/>
        <v>4.588756447319516</v>
      </c>
    </row>
    <row r="862" spans="8:8">
      <c r="A862" s="25">
        <v>42879.0</v>
      </c>
      <c r="B862" s="10" t="s">
        <v>41</v>
      </c>
      <c r="C862" s="5">
        <v>60.76404442900249</v>
      </c>
      <c r="D862">
        <v>34.0</v>
      </c>
      <c r="E862" s="50">
        <f>VLOOKUP(B862,'SKU List'!$A$6:$C$11,3,1)</f>
        <v>50.79</v>
      </c>
      <c r="F862" s="64">
        <f t="shared" si="13"/>
        <v>0.19637811437295707</v>
      </c>
    </row>
    <row r="863" spans="8:8" ht="15.0" customHeight="1">
      <c r="A863" s="25">
        <v>42879.0</v>
      </c>
      <c r="B863" s="10" t="s">
        <v>33</v>
      </c>
      <c r="C863" s="5">
        <v>56.83206082586433</v>
      </c>
      <c r="D863">
        <v>26.0</v>
      </c>
      <c r="E863" s="50">
        <f>VLOOKUP(B863,'SKU List'!$A$6:$C$11,3,1)</f>
        <v>45.711</v>
      </c>
      <c r="F863" s="64">
        <f t="shared" si="13"/>
        <v>0.24329069208427587</v>
      </c>
    </row>
    <row r="864" spans="8:8" ht="15.0" customHeight="1">
      <c r="A864" s="25">
        <v>42879.0</v>
      </c>
      <c r="B864" s="10" t="s">
        <v>34</v>
      </c>
      <c r="C864" s="5">
        <v>45.505705444944844</v>
      </c>
      <c r="D864">
        <v>38.0</v>
      </c>
      <c r="E864" s="50">
        <f>VLOOKUP(B864,'SKU List'!$A$6:$C$11,3,1)</f>
        <v>40.632000000000005</v>
      </c>
      <c r="F864" s="64">
        <f t="shared" si="13"/>
        <v>0.11994746615831953</v>
      </c>
    </row>
    <row r="865" spans="8:8" ht="15.0" customHeight="1">
      <c r="A865" s="25">
        <v>42879.0</v>
      </c>
      <c r="B865" s="10">
        <v>8.4325322E7</v>
      </c>
      <c r="C865" s="5">
        <v>45.81445345804453</v>
      </c>
      <c r="D865">
        <v>23.0</v>
      </c>
      <c r="E865" s="50">
        <f>VLOOKUP(B865,'SKU List'!$A$6:$C$11,3,1)</f>
        <v>35.553</v>
      </c>
      <c r="F865" s="64">
        <f t="shared" si="13"/>
        <v>0.28862412336636956</v>
      </c>
    </row>
    <row r="866" spans="8:8" ht="15.0" customHeight="1">
      <c r="A866" s="25">
        <v>42879.0</v>
      </c>
      <c r="B866" s="10" t="s">
        <v>35</v>
      </c>
      <c r="C866" s="5">
        <v>65.5219906958288</v>
      </c>
      <c r="D866">
        <v>36.0</v>
      </c>
      <c r="E866" s="50">
        <f>VLOOKUP(B866,'SKU List'!$A$6:$C$11,3,1)</f>
        <v>5.079000000000001</v>
      </c>
      <c r="F866" s="64">
        <f t="shared" si="13"/>
        <v>11.90056914664871</v>
      </c>
    </row>
    <row r="867" spans="8:8" ht="15.0" customHeight="1">
      <c r="A867" s="25">
        <v>42879.0</v>
      </c>
      <c r="B867" s="10" t="s">
        <v>36</v>
      </c>
      <c r="C867" s="5">
        <v>56.80319927340127</v>
      </c>
      <c r="D867">
        <v>40.0</v>
      </c>
      <c r="E867" s="50">
        <f>VLOOKUP(B867,'SKU List'!$A$6:$C$11,3,1)</f>
        <v>10.158000000000001</v>
      </c>
      <c r="F867" s="64">
        <f t="shared" si="13"/>
        <v>4.591966851092859</v>
      </c>
    </row>
    <row r="868" spans="8:8">
      <c r="A868" s="25">
        <v>42880.0</v>
      </c>
      <c r="B868" s="10" t="s">
        <v>41</v>
      </c>
      <c r="C868" s="5">
        <v>61.94718337880824</v>
      </c>
      <c r="D868">
        <v>43.0</v>
      </c>
      <c r="E868" s="50">
        <f>VLOOKUP(B868,'SKU List'!$A$6:$C$11,3,1)</f>
        <v>50.79</v>
      </c>
      <c r="F868" s="64">
        <f t="shared" si="13"/>
        <v>0.21967283675542906</v>
      </c>
    </row>
    <row r="869" spans="8:8" ht="15.0" customHeight="1">
      <c r="A869" s="25">
        <v>42880.0</v>
      </c>
      <c r="B869" s="10" t="s">
        <v>33</v>
      </c>
      <c r="C869" s="5">
        <v>56.71564564701988</v>
      </c>
      <c r="D869">
        <v>32.0</v>
      </c>
      <c r="E869" s="50">
        <f>VLOOKUP(B869,'SKU List'!$A$6:$C$11,3,1)</f>
        <v>45.711</v>
      </c>
      <c r="F869" s="64">
        <f t="shared" si="13"/>
        <v>0.24074392699831298</v>
      </c>
    </row>
    <row r="870" spans="8:8" ht="15.0" customHeight="1">
      <c r="A870" s="25">
        <v>42880.0</v>
      </c>
      <c r="B870" s="10" t="s">
        <v>34</v>
      </c>
      <c r="C870" s="5">
        <v>47.370433861543304</v>
      </c>
      <c r="D870">
        <v>44.0</v>
      </c>
      <c r="E870" s="50">
        <f>VLOOKUP(B870,'SKU List'!$A$6:$C$11,3,1)</f>
        <v>40.632000000000005</v>
      </c>
      <c r="F870" s="64">
        <f t="shared" si="13"/>
        <v>0.16584056560206975</v>
      </c>
    </row>
    <row r="871" spans="8:8" ht="15.0" customHeight="1">
      <c r="A871" s="25">
        <v>42880.0</v>
      </c>
      <c r="B871" s="10">
        <v>8.4325322E7</v>
      </c>
      <c r="C871" s="5">
        <v>41.33788523205841</v>
      </c>
      <c r="D871">
        <v>25.0</v>
      </c>
      <c r="E871" s="50">
        <f>VLOOKUP(B871,'SKU List'!$A$6:$C$11,3,1)</f>
        <v>35.553</v>
      </c>
      <c r="F871" s="64">
        <f t="shared" si="13"/>
        <v>0.16271159204732133</v>
      </c>
    </row>
    <row r="872" spans="8:8" ht="15.0" customHeight="1">
      <c r="A872" s="25">
        <v>42880.0</v>
      </c>
      <c r="B872" s="10" t="s">
        <v>35</v>
      </c>
      <c r="C872" s="5">
        <v>63.04124467677376</v>
      </c>
      <c r="D872">
        <v>41.0</v>
      </c>
      <c r="E872" s="50">
        <f>VLOOKUP(B872,'SKU List'!$A$6:$C$11,3,1)</f>
        <v>5.079000000000001</v>
      </c>
      <c r="F872" s="64">
        <f t="shared" si="13"/>
        <v>11.41213716809879</v>
      </c>
    </row>
    <row r="873" spans="8:8" ht="15.0" customHeight="1">
      <c r="A873" s="25">
        <v>42880.0</v>
      </c>
      <c r="B873" s="10" t="s">
        <v>36</v>
      </c>
      <c r="C873" s="5">
        <v>60.14046929433493</v>
      </c>
      <c r="D873">
        <v>33.0</v>
      </c>
      <c r="E873" s="50">
        <f>VLOOKUP(B873,'SKU List'!$A$6:$C$11,3,1)</f>
        <v>10.158000000000001</v>
      </c>
      <c r="F873" s="64">
        <f t="shared" si="13"/>
        <v>4.920502982312947</v>
      </c>
    </row>
    <row r="874" spans="8:8">
      <c r="A874" s="25">
        <v>42881.0</v>
      </c>
      <c r="B874" s="10" t="s">
        <v>41</v>
      </c>
      <c r="C874" s="5">
        <v>63.11076325236829</v>
      </c>
      <c r="D874">
        <v>34.0</v>
      </c>
      <c r="E874" s="50">
        <f>VLOOKUP(B874,'SKU List'!$A$6:$C$11,3,1)</f>
        <v>50.79</v>
      </c>
      <c r="F874" s="64">
        <f t="shared" si="13"/>
        <v>0.24258246214546736</v>
      </c>
    </row>
    <row r="875" spans="8:8" ht="15.0" customHeight="1">
      <c r="A875" s="25">
        <v>42881.0</v>
      </c>
      <c r="B875" s="10" t="s">
        <v>33</v>
      </c>
      <c r="C875" s="5">
        <v>55.44884178904538</v>
      </c>
      <c r="D875">
        <v>29.0</v>
      </c>
      <c r="E875" s="50">
        <f>VLOOKUP(B875,'SKU List'!$A$6:$C$11,3,1)</f>
        <v>45.711</v>
      </c>
      <c r="F875" s="64">
        <f t="shared" si="13"/>
        <v>0.2130306007097938</v>
      </c>
    </row>
    <row r="876" spans="8:8" ht="15.0" customHeight="1">
      <c r="A876" s="25">
        <v>42881.0</v>
      </c>
      <c r="B876" s="10" t="s">
        <v>34</v>
      </c>
      <c r="C876" s="5">
        <v>44.852080183699705</v>
      </c>
      <c r="D876">
        <v>44.0</v>
      </c>
      <c r="E876" s="50">
        <f>VLOOKUP(B876,'SKU List'!$A$6:$C$11,3,1)</f>
        <v>40.632000000000005</v>
      </c>
      <c r="F876" s="64">
        <f t="shared" si="13"/>
        <v>0.10386100078016587</v>
      </c>
    </row>
    <row r="877" spans="8:8" ht="15.0" customHeight="1">
      <c r="A877" s="25">
        <v>42881.0</v>
      </c>
      <c r="B877" s="10">
        <v>8.4325322E7</v>
      </c>
      <c r="C877" s="5">
        <v>40.31769821921454</v>
      </c>
      <c r="D877">
        <v>21.0</v>
      </c>
      <c r="E877" s="50">
        <f>VLOOKUP(B877,'SKU List'!$A$6:$C$11,3,1)</f>
        <v>35.553</v>
      </c>
      <c r="F877" s="64">
        <f t="shared" si="13"/>
        <v>0.13401676987074354</v>
      </c>
    </row>
    <row r="878" spans="8:8" ht="15.0" customHeight="1">
      <c r="A878" s="25">
        <v>42881.0</v>
      </c>
      <c r="B878" s="10" t="s">
        <v>35</v>
      </c>
      <c r="C878" s="5">
        <v>60.5058757665589</v>
      </c>
      <c r="D878">
        <v>34.0</v>
      </c>
      <c r="E878" s="50">
        <f>VLOOKUP(B878,'SKU List'!$A$6:$C$11,3,1)</f>
        <v>5.079000000000001</v>
      </c>
      <c r="F878" s="64">
        <f t="shared" si="13"/>
        <v>10.912950534860975</v>
      </c>
    </row>
    <row r="879" spans="8:8" ht="15.0" customHeight="1">
      <c r="A879" s="25">
        <v>42881.0</v>
      </c>
      <c r="B879" s="10" t="s">
        <v>36</v>
      </c>
      <c r="C879" s="5">
        <v>59.48420999677287</v>
      </c>
      <c r="D879">
        <v>38.0</v>
      </c>
      <c r="E879" s="50">
        <f>VLOOKUP(B879,'SKU List'!$A$6:$C$11,3,1)</f>
        <v>10.158000000000001</v>
      </c>
      <c r="F879" s="64">
        <f t="shared" si="13"/>
        <v>4.855897814212725</v>
      </c>
    </row>
    <row r="880" spans="8:8">
      <c r="A880" s="25">
        <v>42882.0</v>
      </c>
      <c r="B880" s="10" t="s">
        <v>41</v>
      </c>
      <c r="C880" s="5">
        <v>57.663685196028915</v>
      </c>
      <c r="D880">
        <v>42.0</v>
      </c>
      <c r="E880" s="50">
        <f>VLOOKUP(B880,'SKU List'!$A$6:$C$11,3,1)</f>
        <v>50.79</v>
      </c>
      <c r="F880" s="64">
        <f t="shared" si="13"/>
        <v>0.1353354045290198</v>
      </c>
    </row>
    <row r="881" spans="8:8" ht="15.0" customHeight="1">
      <c r="A881" s="25">
        <v>42882.0</v>
      </c>
      <c r="B881" s="10" t="s">
        <v>33</v>
      </c>
      <c r="C881" s="5">
        <v>55.20199265498854</v>
      </c>
      <c r="D881">
        <v>27.0</v>
      </c>
      <c r="E881" s="50">
        <f>VLOOKUP(B881,'SKU List'!$A$6:$C$11,3,1)</f>
        <v>45.711</v>
      </c>
      <c r="F881" s="64">
        <f t="shared" si="13"/>
        <v>0.2076303877619947</v>
      </c>
    </row>
    <row r="882" spans="8:8" ht="15.0" customHeight="1">
      <c r="A882" s="25">
        <v>42882.0</v>
      </c>
      <c r="B882" s="10" t="s">
        <v>34</v>
      </c>
      <c r="C882" s="5">
        <v>45.84078884152945</v>
      </c>
      <c r="D882">
        <v>39.0</v>
      </c>
      <c r="E882" s="50">
        <f>VLOOKUP(B882,'SKU List'!$A$6:$C$11,3,1)</f>
        <v>40.632000000000005</v>
      </c>
      <c r="F882" s="64">
        <f t="shared" si="13"/>
        <v>0.12819425185886607</v>
      </c>
    </row>
    <row r="883" spans="8:8" ht="15.0" customHeight="1">
      <c r="A883" s="25">
        <v>42882.0</v>
      </c>
      <c r="B883" s="10">
        <v>8.4325322E7</v>
      </c>
      <c r="C883" s="5">
        <v>40.768914569912525</v>
      </c>
      <c r="D883">
        <v>19.0</v>
      </c>
      <c r="E883" s="50">
        <f>VLOOKUP(B883,'SKU List'!$A$6:$C$11,3,1)</f>
        <v>35.553</v>
      </c>
      <c r="F883" s="64">
        <f t="shared" si="13"/>
        <v>0.14670814192649081</v>
      </c>
    </row>
    <row r="884" spans="8:8" ht="15.0" customHeight="1">
      <c r="A884" s="25">
        <v>42882.0</v>
      </c>
      <c r="B884" s="10" t="s">
        <v>35</v>
      </c>
      <c r="C884" s="5">
        <v>59.45520373273984</v>
      </c>
      <c r="D884">
        <v>39.0</v>
      </c>
      <c r="E884" s="50">
        <f>VLOOKUP(B884,'SKU List'!$A$6:$C$11,3,1)</f>
        <v>5.079000000000001</v>
      </c>
      <c r="F884" s="64">
        <f t="shared" si="13"/>
        <v>10.706084609714477</v>
      </c>
    </row>
    <row r="885" spans="8:8" ht="15.0" customHeight="1">
      <c r="A885" s="25">
        <v>42882.0</v>
      </c>
      <c r="B885" s="10" t="s">
        <v>36</v>
      </c>
      <c r="C885" s="5">
        <v>61.80434464948766</v>
      </c>
      <c r="D885">
        <v>43.0</v>
      </c>
      <c r="E885" s="50">
        <f>VLOOKUP(B885,'SKU List'!$A$6:$C$11,3,1)</f>
        <v>10.158000000000001</v>
      </c>
      <c r="F885" s="64">
        <f t="shared" si="13"/>
        <v>5.0843024856750985</v>
      </c>
    </row>
    <row r="886" spans="8:8">
      <c r="A886" s="25">
        <v>42883.0</v>
      </c>
      <c r="B886" s="10" t="s">
        <v>41</v>
      </c>
      <c r="C886" s="5">
        <v>58.15887724614359</v>
      </c>
      <c r="D886">
        <v>40.0</v>
      </c>
      <c r="E886" s="50">
        <f>VLOOKUP(B886,'SKU List'!$A$6:$C$11,3,1)</f>
        <v>50.79</v>
      </c>
      <c r="F886" s="64">
        <f t="shared" si="13"/>
        <v>0.1450851987821144</v>
      </c>
    </row>
    <row r="887" spans="8:8" ht="15.0" customHeight="1">
      <c r="A887" s="25">
        <v>42883.0</v>
      </c>
      <c r="B887" s="10" t="s">
        <v>33</v>
      </c>
      <c r="C887" s="5">
        <v>51.94252919357133</v>
      </c>
      <c r="D887">
        <v>25.0</v>
      </c>
      <c r="E887" s="50">
        <f>VLOOKUP(B887,'SKU List'!$A$6:$C$11,3,1)</f>
        <v>45.711</v>
      </c>
      <c r="F887" s="64">
        <f t="shared" si="13"/>
        <v>0.13632449943276964</v>
      </c>
    </row>
    <row r="888" spans="8:8" ht="15.0" customHeight="1">
      <c r="A888" s="25">
        <v>42883.0</v>
      </c>
      <c r="B888" s="10" t="s">
        <v>34</v>
      </c>
      <c r="C888" s="5">
        <v>47.7036601838969</v>
      </c>
      <c r="D888">
        <v>44.0</v>
      </c>
      <c r="E888" s="50">
        <f>VLOOKUP(B888,'SKU List'!$A$6:$C$11,3,1)</f>
        <v>40.632000000000005</v>
      </c>
      <c r="F888" s="64">
        <f t="shared" si="13"/>
        <v>0.17404164658143567</v>
      </c>
    </row>
    <row r="889" spans="8:8" ht="15.0" customHeight="1">
      <c r="A889" s="25">
        <v>42883.0</v>
      </c>
      <c r="B889" s="10">
        <v>8.4325322E7</v>
      </c>
      <c r="C889" s="5">
        <v>43.331723942751054</v>
      </c>
      <c r="D889">
        <v>19.0</v>
      </c>
      <c r="E889" s="50">
        <f>VLOOKUP(B889,'SKU List'!$A$6:$C$11,3,1)</f>
        <v>35.553</v>
      </c>
      <c r="F889" s="64">
        <f t="shared" si="13"/>
        <v>0.21879233658906583</v>
      </c>
    </row>
    <row r="890" spans="8:8" ht="15.0" customHeight="1">
      <c r="A890" s="25">
        <v>42883.0</v>
      </c>
      <c r="B890" s="10" t="s">
        <v>35</v>
      </c>
      <c r="C890" s="5">
        <v>57.805868185257836</v>
      </c>
      <c r="D890">
        <v>43.0</v>
      </c>
      <c r="E890" s="50">
        <f>VLOOKUP(B890,'SKU List'!$A$6:$C$11,3,1)</f>
        <v>5.079000000000001</v>
      </c>
      <c r="F890" s="64">
        <f t="shared" si="13"/>
        <v>10.381348333384096</v>
      </c>
    </row>
    <row r="891" spans="8:8" ht="15.0" customHeight="1">
      <c r="A891" s="25">
        <v>42883.0</v>
      </c>
      <c r="B891" s="10" t="s">
        <v>36</v>
      </c>
      <c r="C891" s="5">
        <v>62.52613958811306</v>
      </c>
      <c r="D891">
        <v>43.0</v>
      </c>
      <c r="E891" s="50">
        <f>VLOOKUP(B891,'SKU List'!$A$6:$C$11,3,1)</f>
        <v>10.158000000000001</v>
      </c>
      <c r="F891" s="64">
        <f t="shared" si="13"/>
        <v>5.155359282153284</v>
      </c>
    </row>
    <row r="892" spans="8:8">
      <c r="A892" s="25">
        <v>42884.0</v>
      </c>
      <c r="B892" s="10" t="s">
        <v>41</v>
      </c>
      <c r="C892" s="5">
        <v>56.95202877645725</v>
      </c>
      <c r="D892">
        <v>35.0</v>
      </c>
      <c r="E892" s="50">
        <f>VLOOKUP(B892,'SKU List'!$A$6:$C$11,3,1)</f>
        <v>50.79</v>
      </c>
      <c r="F892" s="64">
        <f t="shared" si="13"/>
        <v>0.12132366167468495</v>
      </c>
    </row>
    <row r="893" spans="8:8" ht="15.0" customHeight="1">
      <c r="A893" s="25">
        <v>42884.0</v>
      </c>
      <c r="B893" s="10" t="s">
        <v>33</v>
      </c>
      <c r="C893" s="5">
        <v>51.984035961714206</v>
      </c>
      <c r="D893">
        <v>25.0</v>
      </c>
      <c r="E893" s="50">
        <f>VLOOKUP(B893,'SKU List'!$A$6:$C$11,3,1)</f>
        <v>45.711</v>
      </c>
      <c r="F893" s="64">
        <f t="shared" si="13"/>
        <v>0.13723252525025065</v>
      </c>
    </row>
    <row r="894" spans="8:8" ht="15.0" customHeight="1">
      <c r="A894" s="25">
        <v>42884.0</v>
      </c>
      <c r="B894" s="10" t="s">
        <v>34</v>
      </c>
      <c r="C894" s="5">
        <v>46.34461578664239</v>
      </c>
      <c r="D894">
        <v>40.0</v>
      </c>
      <c r="E894" s="50">
        <f>VLOOKUP(B894,'SKU List'!$A$6:$C$11,3,1)</f>
        <v>40.632000000000005</v>
      </c>
      <c r="F894" s="64">
        <f t="shared" si="13"/>
        <v>0.1405940093188223</v>
      </c>
    </row>
    <row r="895" spans="8:8" ht="15.0" customHeight="1">
      <c r="A895" s="25">
        <v>42884.0</v>
      </c>
      <c r="B895" s="10">
        <v>8.4325322E7</v>
      </c>
      <c r="C895" s="5">
        <v>41.91922884174863</v>
      </c>
      <c r="D895">
        <v>21.0</v>
      </c>
      <c r="E895" s="50">
        <f>VLOOKUP(B895,'SKU List'!$A$6:$C$11,3,1)</f>
        <v>35.553</v>
      </c>
      <c r="F895" s="64">
        <f t="shared" si="13"/>
        <v>0.17906305633135403</v>
      </c>
    </row>
    <row r="896" spans="8:8" ht="15.0" customHeight="1">
      <c r="A896" s="25">
        <v>42884.0</v>
      </c>
      <c r="B896" s="10" t="s">
        <v>35</v>
      </c>
      <c r="C896" s="5">
        <v>56.26963993386571</v>
      </c>
      <c r="D896">
        <v>35.0</v>
      </c>
      <c r="E896" s="50">
        <f>VLOOKUP(B896,'SKU List'!$A$6:$C$11,3,1)</f>
        <v>5.079000000000001</v>
      </c>
      <c r="F896" s="64">
        <f t="shared" si="13"/>
        <v>10.07888165659888</v>
      </c>
    </row>
    <row r="897" spans="8:8" ht="15.0" customHeight="1">
      <c r="A897" s="25">
        <v>42884.0</v>
      </c>
      <c r="B897" s="10" t="s">
        <v>36</v>
      </c>
      <c r="C897" s="5">
        <v>59.029070533459674</v>
      </c>
      <c r="D897">
        <v>38.0</v>
      </c>
      <c r="E897" s="50">
        <f>VLOOKUP(B897,'SKU List'!$A$6:$C$11,3,1)</f>
        <v>10.158000000000001</v>
      </c>
      <c r="F897" s="64">
        <f t="shared" si="13"/>
        <v>4.8110918028607665</v>
      </c>
    </row>
    <row r="898" spans="8:8">
      <c r="A898" s="25">
        <v>42885.0</v>
      </c>
      <c r="B898" s="10" t="s">
        <v>41</v>
      </c>
      <c r="C898" s="5">
        <v>61.059705674002586</v>
      </c>
      <c r="D898">
        <v>37.0</v>
      </c>
      <c r="E898" s="50">
        <f>VLOOKUP(B898,'SKU List'!$A$6:$C$11,3,1)</f>
        <v>50.79</v>
      </c>
      <c r="F898" s="64">
        <f t="shared" si="13"/>
        <v>0.2021993635361801</v>
      </c>
    </row>
    <row r="899" spans="8:8" ht="15.0" customHeight="1">
      <c r="A899" s="25">
        <v>42885.0</v>
      </c>
      <c r="B899" s="10" t="s">
        <v>33</v>
      </c>
      <c r="C899" s="5">
        <v>54.710446461914614</v>
      </c>
      <c r="D899">
        <v>29.0</v>
      </c>
      <c r="E899" s="50">
        <f>VLOOKUP(B899,'SKU List'!$A$6:$C$11,3,1)</f>
        <v>45.711</v>
      </c>
      <c r="F899" s="64">
        <f t="shared" si="13"/>
        <v>0.1968770418917682</v>
      </c>
    </row>
    <row r="900" spans="8:8" ht="15.0" customHeight="1">
      <c r="A900" s="25">
        <v>42885.0</v>
      </c>
      <c r="B900" s="10" t="s">
        <v>34</v>
      </c>
      <c r="C900" s="5">
        <v>45.084755719812755</v>
      </c>
      <c r="D900">
        <v>40.0</v>
      </c>
      <c r="E900" s="50">
        <f>VLOOKUP(B900,'SKU List'!$A$6:$C$11,3,1)</f>
        <v>40.632000000000005</v>
      </c>
      <c r="F900" s="64">
        <f t="shared" si="13"/>
        <v>0.10958741188749628</v>
      </c>
    </row>
    <row r="901" spans="8:8" ht="15.0" customHeight="1">
      <c r="A901" s="25">
        <v>42885.0</v>
      </c>
      <c r="B901" s="10">
        <v>8.4325322E7</v>
      </c>
      <c r="C901" s="5">
        <v>42.931583045962626</v>
      </c>
      <c r="D901">
        <v>20.0</v>
      </c>
      <c r="E901" s="50">
        <f>VLOOKUP(B901,'SKU List'!$A$6:$C$11,3,1)</f>
        <v>35.553</v>
      </c>
      <c r="F901" s="64">
        <f t="shared" si="14" ref="F901:F964">(C901-E901)/E901</f>
        <v>0.2075375649301783</v>
      </c>
    </row>
    <row r="902" spans="8:8" ht="15.0" customHeight="1">
      <c r="A902" s="25">
        <v>42885.0</v>
      </c>
      <c r="B902" s="10" t="s">
        <v>35</v>
      </c>
      <c r="C902" s="5">
        <v>61.76599018409777</v>
      </c>
      <c r="D902">
        <v>37.0</v>
      </c>
      <c r="E902" s="50">
        <f>VLOOKUP(B902,'SKU List'!$A$6:$C$11,3,1)</f>
        <v>5.079000000000001</v>
      </c>
      <c r="F902" s="64">
        <f t="shared" si="14"/>
        <v>11.161053393206883</v>
      </c>
    </row>
    <row r="903" spans="8:8" ht="15.0" customHeight="1">
      <c r="A903" s="25">
        <v>42885.0</v>
      </c>
      <c r="B903" s="10" t="s">
        <v>36</v>
      </c>
      <c r="C903" s="5">
        <v>65.36304330331228</v>
      </c>
      <c r="D903">
        <v>34.0</v>
      </c>
      <c r="E903" s="50">
        <f>VLOOKUP(B903,'SKU List'!$A$6:$C$11,3,1)</f>
        <v>10.158000000000001</v>
      </c>
      <c r="F903" s="64">
        <f t="shared" si="14"/>
        <v>5.434637064708828</v>
      </c>
    </row>
    <row r="904" spans="8:8">
      <c r="A904" s="25">
        <v>42886.0</v>
      </c>
      <c r="B904" s="10" t="s">
        <v>41</v>
      </c>
      <c r="C904" s="5">
        <v>56.88977421599092</v>
      </c>
      <c r="D904">
        <v>38.0</v>
      </c>
      <c r="E904" s="50">
        <f>VLOOKUP(B904,'SKU List'!$A$6:$C$11,3,1)</f>
        <v>50.79</v>
      </c>
      <c r="F904" s="64">
        <f t="shared" si="14"/>
        <v>0.1200979369165371</v>
      </c>
    </row>
    <row r="905" spans="8:8" ht="15.0" customHeight="1">
      <c r="A905" s="25">
        <v>42886.0</v>
      </c>
      <c r="B905" s="10" t="s">
        <v>33</v>
      </c>
      <c r="C905" s="5">
        <v>57.645065022204534</v>
      </c>
      <c r="D905">
        <v>26.0</v>
      </c>
      <c r="E905" s="50">
        <f>VLOOKUP(B905,'SKU List'!$A$6:$C$11,3,1)</f>
        <v>45.711</v>
      </c>
      <c r="F905" s="64">
        <f t="shared" si="14"/>
        <v>0.2610764372296501</v>
      </c>
    </row>
    <row r="906" spans="8:8" ht="15.0" customHeight="1">
      <c r="A906" s="25">
        <v>42886.0</v>
      </c>
      <c r="B906" s="10" t="s">
        <v>34</v>
      </c>
      <c r="C906" s="5">
        <v>50.11370769062954</v>
      </c>
      <c r="D906">
        <v>44.0</v>
      </c>
      <c r="E906" s="50">
        <f>VLOOKUP(B906,'SKU List'!$A$6:$C$11,3,1)</f>
        <v>40.632000000000005</v>
      </c>
      <c r="F906" s="64">
        <f t="shared" si="14"/>
        <v>0.233355672638057</v>
      </c>
    </row>
    <row r="907" spans="8:8" ht="15.0" customHeight="1">
      <c r="A907" s="25">
        <v>42886.0</v>
      </c>
      <c r="B907" s="10">
        <v>8.4325322E7</v>
      </c>
      <c r="C907" s="5">
        <v>39.44471349230207</v>
      </c>
      <c r="D907">
        <v>22.0</v>
      </c>
      <c r="E907" s="50">
        <f>VLOOKUP(B907,'SKU List'!$A$6:$C$11,3,1)</f>
        <v>35.553</v>
      </c>
      <c r="F907" s="64">
        <f t="shared" si="14"/>
        <v>0.1094623095744965</v>
      </c>
    </row>
    <row r="908" spans="8:8" ht="15.0" customHeight="1">
      <c r="A908" s="25">
        <v>42886.0</v>
      </c>
      <c r="B908" s="10" t="s">
        <v>35</v>
      </c>
      <c r="C908" s="5">
        <v>58.26771672447621</v>
      </c>
      <c r="D908">
        <v>39.0</v>
      </c>
      <c r="E908" s="50">
        <f>VLOOKUP(B908,'SKU List'!$A$6:$C$11,3,1)</f>
        <v>5.079000000000001</v>
      </c>
      <c r="F908" s="64">
        <f t="shared" si="14"/>
        <v>10.472281300349715</v>
      </c>
    </row>
    <row r="909" spans="8:8" ht="15.0" customHeight="1">
      <c r="A909" s="25">
        <v>42886.0</v>
      </c>
      <c r="B909" s="10" t="s">
        <v>36</v>
      </c>
      <c r="C909" s="5">
        <v>58.34943247467648</v>
      </c>
      <c r="D909">
        <v>38.0</v>
      </c>
      <c r="E909" s="50">
        <f>VLOOKUP(B909,'SKU List'!$A$6:$C$11,3,1)</f>
        <v>10.158000000000001</v>
      </c>
      <c r="F909" s="64">
        <f t="shared" si="14"/>
        <v>4.744185122531648</v>
      </c>
    </row>
    <row r="910" spans="8:8">
      <c r="A910" s="25">
        <v>42887.0</v>
      </c>
      <c r="B910" s="10" t="s">
        <v>41</v>
      </c>
      <c r="C910" s="5">
        <v>65.75996288939449</v>
      </c>
      <c r="D910">
        <v>40.0</v>
      </c>
      <c r="E910" s="50">
        <f>VLOOKUP(B910,'SKU List'!$A$6:$C$11,3,1)</f>
        <v>50.79</v>
      </c>
      <c r="F910" s="64">
        <f t="shared" si="14"/>
        <v>0.29474232898985014</v>
      </c>
    </row>
    <row r="911" spans="8:8" ht="15.0" customHeight="1">
      <c r="A911" s="25">
        <v>42887.0</v>
      </c>
      <c r="B911" s="10" t="s">
        <v>33</v>
      </c>
      <c r="C911" s="5">
        <v>56.88710114539012</v>
      </c>
      <c r="D911">
        <v>29.0</v>
      </c>
      <c r="E911" s="50">
        <f>VLOOKUP(B911,'SKU List'!$A$6:$C$11,3,1)</f>
        <v>45.711</v>
      </c>
      <c r="F911" s="64">
        <f t="shared" si="14"/>
        <v>0.24449478561812518</v>
      </c>
    </row>
    <row r="912" spans="8:8" ht="15.0" customHeight="1">
      <c r="A912" s="25">
        <v>42887.0</v>
      </c>
      <c r="B912" s="10" t="s">
        <v>34</v>
      </c>
      <c r="C912" s="5">
        <v>52.35766760203562</v>
      </c>
      <c r="D912">
        <v>48.0</v>
      </c>
      <c r="E912" s="50">
        <f>VLOOKUP(B912,'SKU List'!$A$6:$C$11,3,1)</f>
        <v>40.632000000000005</v>
      </c>
      <c r="F912" s="64">
        <f t="shared" si="14"/>
        <v>0.2885820929817782</v>
      </c>
    </row>
    <row r="913" spans="8:8" ht="15.0" customHeight="1">
      <c r="A913" s="25">
        <v>42887.0</v>
      </c>
      <c r="B913" s="10">
        <v>8.4325322E7</v>
      </c>
      <c r="C913" s="5">
        <v>43.12761004514816</v>
      </c>
      <c r="D913">
        <v>21.0</v>
      </c>
      <c r="E913" s="50">
        <f>VLOOKUP(B913,'SKU List'!$A$6:$C$11,3,1)</f>
        <v>35.553</v>
      </c>
      <c r="F913" s="64">
        <f t="shared" si="14"/>
        <v>0.21305122057627102</v>
      </c>
    </row>
    <row r="914" spans="8:8" ht="15.0" customHeight="1">
      <c r="A914" s="25">
        <v>42887.0</v>
      </c>
      <c r="B914" s="10" t="s">
        <v>35</v>
      </c>
      <c r="C914" s="5">
        <v>60.57708605012144</v>
      </c>
      <c r="D914">
        <v>39.0</v>
      </c>
      <c r="E914" s="50">
        <f>VLOOKUP(B914,'SKU List'!$A$6:$C$11,3,1)</f>
        <v>5.079000000000001</v>
      </c>
      <c r="F914" s="64">
        <f t="shared" si="14"/>
        <v>10.926971067163109</v>
      </c>
    </row>
    <row r="915" spans="8:8" ht="15.0" customHeight="1">
      <c r="A915" s="25">
        <v>42887.0</v>
      </c>
      <c r="B915" s="10" t="s">
        <v>36</v>
      </c>
      <c r="C915" s="5">
        <v>56.79540691118052</v>
      </c>
      <c r="D915">
        <v>38.0</v>
      </c>
      <c r="E915" s="50">
        <f>VLOOKUP(B915,'SKU List'!$A$6:$C$11,3,1)</f>
        <v>10.158000000000001</v>
      </c>
      <c r="F915" s="64">
        <f t="shared" si="14"/>
        <v>4.5911997353003065</v>
      </c>
    </row>
    <row r="916" spans="8:8">
      <c r="A916" s="25">
        <v>42888.0</v>
      </c>
      <c r="B916" s="10" t="s">
        <v>41</v>
      </c>
      <c r="C916" s="5">
        <v>61.71229079140079</v>
      </c>
      <c r="D916">
        <v>35.0</v>
      </c>
      <c r="E916" s="50">
        <f>VLOOKUP(B916,'SKU List'!$A$6:$C$11,3,1)</f>
        <v>50.79</v>
      </c>
      <c r="F916" s="64">
        <f t="shared" si="14"/>
        <v>0.2150480565347665</v>
      </c>
    </row>
    <row r="917" spans="8:8" ht="15.0" customHeight="1">
      <c r="A917" s="25">
        <v>42888.0</v>
      </c>
      <c r="B917" s="10" t="s">
        <v>33</v>
      </c>
      <c r="C917" s="5">
        <v>53.07982357093653</v>
      </c>
      <c r="D917">
        <v>30.0</v>
      </c>
      <c r="E917" s="50">
        <f>VLOOKUP(B917,'SKU List'!$A$6:$C$11,3,1)</f>
        <v>45.711</v>
      </c>
      <c r="F917" s="64">
        <f t="shared" si="14"/>
        <v>0.16120460219501948</v>
      </c>
    </row>
    <row r="918" spans="8:8" ht="15.0" customHeight="1">
      <c r="A918" s="25">
        <v>42888.0</v>
      </c>
      <c r="B918" s="10" t="s">
        <v>34</v>
      </c>
      <c r="C918" s="5">
        <v>48.0365607075662</v>
      </c>
      <c r="D918">
        <v>44.0</v>
      </c>
      <c r="E918" s="50">
        <f>VLOOKUP(B918,'SKU List'!$A$6:$C$11,3,1)</f>
        <v>40.632000000000005</v>
      </c>
      <c r="F918" s="64">
        <f t="shared" si="14"/>
        <v>0.18223470928249155</v>
      </c>
    </row>
    <row r="919" spans="8:8" ht="15.0" customHeight="1">
      <c r="A919" s="25">
        <v>42888.0</v>
      </c>
      <c r="B919" s="10">
        <v>8.4325322E7</v>
      </c>
      <c r="C919" s="5">
        <v>43.843060755150056</v>
      </c>
      <c r="D919">
        <v>21.0</v>
      </c>
      <c r="E919" s="50">
        <f>VLOOKUP(B919,'SKU List'!$A$6:$C$11,3,1)</f>
        <v>35.553</v>
      </c>
      <c r="F919" s="64">
        <f t="shared" si="14"/>
        <v>0.23317471817146398</v>
      </c>
    </row>
    <row r="920" spans="8:8" ht="15.0" customHeight="1">
      <c r="A920" s="25">
        <v>42888.0</v>
      </c>
      <c r="B920" s="10" t="s">
        <v>35</v>
      </c>
      <c r="C920" s="5">
        <v>64.64956078853676</v>
      </c>
      <c r="D920">
        <v>38.0</v>
      </c>
      <c r="E920" s="50">
        <f>VLOOKUP(B920,'SKU List'!$A$6:$C$11,3,1)</f>
        <v>5.079000000000001</v>
      </c>
      <c r="F920" s="64">
        <f t="shared" si="14"/>
        <v>11.72879716253923</v>
      </c>
    </row>
    <row r="921" spans="8:8" ht="15.0" customHeight="1">
      <c r="A921" s="25">
        <v>42888.0</v>
      </c>
      <c r="B921" s="10" t="s">
        <v>36</v>
      </c>
      <c r="C921" s="5">
        <v>63.96503164265004</v>
      </c>
      <c r="D921">
        <v>36.0</v>
      </c>
      <c r="E921" s="50">
        <f>VLOOKUP(B921,'SKU List'!$A$6:$C$11,3,1)</f>
        <v>10.158000000000001</v>
      </c>
      <c r="F921" s="64">
        <f t="shared" si="14"/>
        <v>5.297010399945859</v>
      </c>
    </row>
    <row r="922" spans="8:8">
      <c r="A922" s="25">
        <v>42889.0</v>
      </c>
      <c r="B922" s="10" t="s">
        <v>41</v>
      </c>
      <c r="C922" s="5">
        <v>62.01396026459924</v>
      </c>
      <c r="D922">
        <v>35.0</v>
      </c>
      <c r="E922" s="50">
        <f>VLOOKUP(B922,'SKU List'!$A$6:$C$11,3,1)</f>
        <v>50.79</v>
      </c>
      <c r="F922" s="64">
        <f t="shared" si="14"/>
        <v>0.22098760119313335</v>
      </c>
    </row>
    <row r="923" spans="8:8" ht="15.0" customHeight="1">
      <c r="A923" s="25">
        <v>42889.0</v>
      </c>
      <c r="B923" s="10" t="s">
        <v>33</v>
      </c>
      <c r="C923" s="5">
        <v>55.52608109564935</v>
      </c>
      <c r="D923">
        <v>30.0</v>
      </c>
      <c r="E923" s="50">
        <f>VLOOKUP(B923,'SKU List'!$A$6:$C$11,3,1)</f>
        <v>45.711</v>
      </c>
      <c r="F923" s="64">
        <f t="shared" si="14"/>
        <v>0.2147203319911915</v>
      </c>
    </row>
    <row r="924" spans="8:8" ht="15.0" customHeight="1">
      <c r="A924" s="25">
        <v>42889.0</v>
      </c>
      <c r="B924" s="10" t="s">
        <v>34</v>
      </c>
      <c r="C924" s="5">
        <v>51.12579736805278</v>
      </c>
      <c r="D924">
        <v>44.0</v>
      </c>
      <c r="E924" s="50">
        <f>VLOOKUP(B924,'SKU List'!$A$6:$C$11,3,1)</f>
        <v>40.632000000000005</v>
      </c>
      <c r="F924" s="64">
        <f t="shared" si="14"/>
        <v>0.2582643573551086</v>
      </c>
    </row>
    <row r="925" spans="8:8" ht="15.0" customHeight="1">
      <c r="A925" s="25">
        <v>42889.0</v>
      </c>
      <c r="B925" s="10">
        <v>8.4325322E7</v>
      </c>
      <c r="C925" s="5">
        <v>39.27456165712814</v>
      </c>
      <c r="D925">
        <v>21.0</v>
      </c>
      <c r="E925" s="50">
        <f>VLOOKUP(B925,'SKU List'!$A$6:$C$11,3,1)</f>
        <v>35.553</v>
      </c>
      <c r="F925" s="64">
        <f t="shared" si="14"/>
        <v>0.10467644522622963</v>
      </c>
    </row>
    <row r="926" spans="8:8" ht="15.0" customHeight="1">
      <c r="A926" s="25">
        <v>42889.0</v>
      </c>
      <c r="B926" s="10" t="s">
        <v>35</v>
      </c>
      <c r="C926" s="5">
        <v>63.93331337953809</v>
      </c>
      <c r="D926">
        <v>33.0</v>
      </c>
      <c r="E926" s="50">
        <f>VLOOKUP(B926,'SKU List'!$A$6:$C$11,3,1)</f>
        <v>5.079000000000001</v>
      </c>
      <c r="F926" s="64">
        <f t="shared" si="14"/>
        <v>11.587775817983477</v>
      </c>
    </row>
    <row r="927" spans="8:8" ht="15.0" customHeight="1">
      <c r="A927" s="25">
        <v>42889.0</v>
      </c>
      <c r="B927" s="10" t="s">
        <v>36</v>
      </c>
      <c r="C927" s="5">
        <v>60.98761440735266</v>
      </c>
      <c r="D927">
        <v>35.0</v>
      </c>
      <c r="E927" s="50">
        <f>VLOOKUP(B927,'SKU List'!$A$6:$C$11,3,1)</f>
        <v>10.158000000000001</v>
      </c>
      <c r="F927" s="64">
        <f t="shared" si="14"/>
        <v>5.003899823523592</v>
      </c>
    </row>
    <row r="928" spans="8:8">
      <c r="A928" s="25">
        <v>42890.0</v>
      </c>
      <c r="B928" s="10" t="s">
        <v>41</v>
      </c>
      <c r="C928" s="5">
        <v>56.89682731964117</v>
      </c>
      <c r="D928">
        <v>34.0</v>
      </c>
      <c r="E928" s="50">
        <f>VLOOKUP(B928,'SKU List'!$A$6:$C$11,3,1)</f>
        <v>50.79</v>
      </c>
      <c r="F928" s="64">
        <f t="shared" si="14"/>
        <v>0.12023680487578597</v>
      </c>
    </row>
    <row r="929" spans="8:8" ht="15.0" customHeight="1">
      <c r="A929" s="25">
        <v>42890.0</v>
      </c>
      <c r="B929" s="10" t="s">
        <v>33</v>
      </c>
      <c r="C929" s="5">
        <v>53.09435548102153</v>
      </c>
      <c r="D929">
        <v>25.0</v>
      </c>
      <c r="E929" s="50">
        <f>VLOOKUP(B929,'SKU List'!$A$6:$C$11,3,1)</f>
        <v>45.711</v>
      </c>
      <c r="F929" s="64">
        <f t="shared" si="14"/>
        <v>0.1615225105777938</v>
      </c>
    </row>
    <row r="930" spans="8:8" ht="15.0" customHeight="1">
      <c r="A930" s="25">
        <v>42890.0</v>
      </c>
      <c r="B930" s="10" t="s">
        <v>34</v>
      </c>
      <c r="C930" s="5">
        <v>50.088299499375005</v>
      </c>
      <c r="D930">
        <v>40.0</v>
      </c>
      <c r="E930" s="50">
        <f>VLOOKUP(B930,'SKU List'!$A$6:$C$11,3,1)</f>
        <v>40.632000000000005</v>
      </c>
      <c r="F930" s="64">
        <f t="shared" si="14"/>
        <v>0.2327303479861931</v>
      </c>
    </row>
    <row r="931" spans="8:8" ht="15.0" customHeight="1">
      <c r="A931" s="25">
        <v>42890.0</v>
      </c>
      <c r="B931" s="10">
        <v>8.4325322E7</v>
      </c>
      <c r="C931" s="5">
        <v>45.35632841230005</v>
      </c>
      <c r="D931">
        <v>22.0</v>
      </c>
      <c r="E931" s="50">
        <f>VLOOKUP(B931,'SKU List'!$A$6:$C$11,3,1)</f>
        <v>35.553</v>
      </c>
      <c r="F931" s="64">
        <f t="shared" si="14"/>
        <v>0.27573843029561657</v>
      </c>
    </row>
    <row r="932" spans="8:8" ht="15.0" customHeight="1">
      <c r="A932" s="25">
        <v>42890.0</v>
      </c>
      <c r="B932" s="10" t="s">
        <v>35</v>
      </c>
      <c r="C932" s="5">
        <v>59.4650840891751</v>
      </c>
      <c r="D932">
        <v>35.0</v>
      </c>
      <c r="E932" s="50">
        <f>VLOOKUP(B932,'SKU List'!$A$6:$C$11,3,1)</f>
        <v>5.079000000000001</v>
      </c>
      <c r="F932" s="64">
        <f t="shared" si="14"/>
        <v>10.708029944708622</v>
      </c>
    </row>
    <row r="933" spans="8:8" ht="15.0" customHeight="1">
      <c r="A933" s="25">
        <v>42890.0</v>
      </c>
      <c r="B933" s="10" t="s">
        <v>36</v>
      </c>
      <c r="C933" s="5">
        <v>62.2044743099206</v>
      </c>
      <c r="D933">
        <v>40.0</v>
      </c>
      <c r="E933" s="50">
        <f>VLOOKUP(B933,'SKU List'!$A$6:$C$11,3,1)</f>
        <v>10.158000000000001</v>
      </c>
      <c r="F933" s="64">
        <f t="shared" si="14"/>
        <v>5.123693080322957</v>
      </c>
    </row>
    <row r="934" spans="8:8">
      <c r="A934" s="25">
        <v>42891.0</v>
      </c>
      <c r="B934" s="10" t="s">
        <v>41</v>
      </c>
      <c r="C934" s="5">
        <v>57.40378086022088</v>
      </c>
      <c r="D934">
        <v>41.0</v>
      </c>
      <c r="E934" s="50">
        <f>VLOOKUP(B934,'SKU List'!$A$6:$C$11,3,1)</f>
        <v>50.79</v>
      </c>
      <c r="F934" s="64">
        <f t="shared" si="14"/>
        <v>0.13021817011657566</v>
      </c>
    </row>
    <row r="935" spans="8:8" ht="15.0" customHeight="1">
      <c r="A935" s="25">
        <v>42891.0</v>
      </c>
      <c r="B935" s="10" t="s">
        <v>33</v>
      </c>
      <c r="C935" s="5">
        <v>52.462266756004034</v>
      </c>
      <c r="D935">
        <v>31.0</v>
      </c>
      <c r="E935" s="50">
        <f>VLOOKUP(B935,'SKU List'!$A$6:$C$11,3,1)</f>
        <v>45.711</v>
      </c>
      <c r="F935" s="64">
        <f t="shared" si="14"/>
        <v>0.14769457583522644</v>
      </c>
    </row>
    <row r="936" spans="8:8" ht="15.0" customHeight="1">
      <c r="A936" s="25">
        <v>42891.0</v>
      </c>
      <c r="B936" s="10" t="s">
        <v>34</v>
      </c>
      <c r="C936" s="5">
        <v>49.40244514145293</v>
      </c>
      <c r="D936">
        <v>38.0</v>
      </c>
      <c r="E936" s="50">
        <f>VLOOKUP(B936,'SKU List'!$A$6:$C$11,3,1)</f>
        <v>40.632000000000005</v>
      </c>
      <c r="F936" s="64">
        <f t="shared" si="14"/>
        <v>0.2158506876711194</v>
      </c>
    </row>
    <row r="937" spans="8:8" ht="15.0" customHeight="1">
      <c r="A937" s="25">
        <v>42891.0</v>
      </c>
      <c r="B937" s="10">
        <v>8.4325322E7</v>
      </c>
      <c r="C937" s="5">
        <v>45.834861427178716</v>
      </c>
      <c r="D937">
        <v>23.0</v>
      </c>
      <c r="E937" s="50">
        <f>VLOOKUP(B937,'SKU List'!$A$6:$C$11,3,1)</f>
        <v>35.553</v>
      </c>
      <c r="F937" s="64">
        <f t="shared" si="14"/>
        <v>0.28919813875562456</v>
      </c>
    </row>
    <row r="938" spans="8:8" ht="15.0" customHeight="1">
      <c r="A938" s="25">
        <v>42891.0</v>
      </c>
      <c r="B938" s="10" t="s">
        <v>35</v>
      </c>
      <c r="C938" s="5">
        <v>58.896388970397716</v>
      </c>
      <c r="D938">
        <v>40.0</v>
      </c>
      <c r="E938" s="50">
        <f>VLOOKUP(B938,'SKU List'!$A$6:$C$11,3,1)</f>
        <v>5.079000000000001</v>
      </c>
      <c r="F938" s="64">
        <f t="shared" si="14"/>
        <v>10.59606004536281</v>
      </c>
    </row>
    <row r="939" spans="8:8" ht="15.0" customHeight="1">
      <c r="A939" s="25">
        <v>42891.0</v>
      </c>
      <c r="B939" s="10" t="s">
        <v>36</v>
      </c>
      <c r="C939" s="5">
        <v>64.4557715817846</v>
      </c>
      <c r="D939">
        <v>39.0</v>
      </c>
      <c r="E939" s="50">
        <f>VLOOKUP(B939,'SKU List'!$A$6:$C$11,3,1)</f>
        <v>10.158000000000001</v>
      </c>
      <c r="F939" s="64">
        <f t="shared" si="14"/>
        <v>5.345321085034908</v>
      </c>
    </row>
    <row r="940" spans="8:8">
      <c r="A940" s="25">
        <v>42892.0</v>
      </c>
      <c r="B940" s="10" t="s">
        <v>41</v>
      </c>
      <c r="C940" s="5">
        <v>58.472798729350515</v>
      </c>
      <c r="D940">
        <v>42.0</v>
      </c>
      <c r="E940" s="50">
        <f>VLOOKUP(B940,'SKU List'!$A$6:$C$11,3,1)</f>
        <v>50.79</v>
      </c>
      <c r="F940" s="64">
        <f t="shared" si="14"/>
        <v>0.151265972225842</v>
      </c>
    </row>
    <row r="941" spans="8:8" ht="15.0" customHeight="1">
      <c r="A941" s="25">
        <v>42892.0</v>
      </c>
      <c r="B941" s="10" t="s">
        <v>33</v>
      </c>
      <c r="C941" s="5">
        <v>57.82196609518022</v>
      </c>
      <c r="D941">
        <v>27.0</v>
      </c>
      <c r="E941" s="50">
        <f>VLOOKUP(B941,'SKU List'!$A$6:$C$11,3,1)</f>
        <v>45.711</v>
      </c>
      <c r="F941" s="64">
        <f t="shared" si="14"/>
        <v>0.26494642635646176</v>
      </c>
    </row>
    <row r="942" spans="8:8" ht="15.0" customHeight="1">
      <c r="A942" s="25">
        <v>42892.0</v>
      </c>
      <c r="B942" s="10" t="s">
        <v>34</v>
      </c>
      <c r="C942" s="5">
        <v>51.38418766485877</v>
      </c>
      <c r="D942">
        <v>45.0</v>
      </c>
      <c r="E942" s="50">
        <f>VLOOKUP(B942,'SKU List'!$A$6:$C$11,3,1)</f>
        <v>40.632000000000005</v>
      </c>
      <c r="F942" s="64">
        <f t="shared" si="14"/>
        <v>0.2646236381388749</v>
      </c>
    </row>
    <row r="943" spans="8:8" ht="15.0" customHeight="1">
      <c r="A943" s="25">
        <v>42892.0</v>
      </c>
      <c r="B943" s="10">
        <v>8.4325322E7</v>
      </c>
      <c r="C943" s="5">
        <v>40.13903894665169</v>
      </c>
      <c r="D943">
        <v>22.0</v>
      </c>
      <c r="E943" s="50">
        <f>VLOOKUP(B943,'SKU List'!$A$6:$C$11,3,1)</f>
        <v>35.553</v>
      </c>
      <c r="F943" s="64">
        <f t="shared" si="14"/>
        <v>0.12899161664702533</v>
      </c>
    </row>
    <row r="944" spans="8:8" ht="15.0" customHeight="1">
      <c r="A944" s="25">
        <v>42892.0</v>
      </c>
      <c r="B944" s="10" t="s">
        <v>35</v>
      </c>
      <c r="C944" s="5">
        <v>58.02628184847607</v>
      </c>
      <c r="D944">
        <v>33.0</v>
      </c>
      <c r="E944" s="50">
        <f>VLOOKUP(B944,'SKU List'!$A$6:$C$11,3,1)</f>
        <v>5.079000000000001</v>
      </c>
      <c r="F944" s="64">
        <f t="shared" si="14"/>
        <v>10.42474539249381</v>
      </c>
    </row>
    <row r="945" spans="8:8" ht="15.0" customHeight="1">
      <c r="A945" s="25">
        <v>42892.0</v>
      </c>
      <c r="B945" s="10" t="s">
        <v>36</v>
      </c>
      <c r="C945" s="5">
        <v>58.56683212549478</v>
      </c>
      <c r="D945">
        <v>41.0</v>
      </c>
      <c r="E945" s="50">
        <f>VLOOKUP(B945,'SKU List'!$A$6:$C$11,3,1)</f>
        <v>10.158000000000001</v>
      </c>
      <c r="F945" s="64">
        <f t="shared" si="14"/>
        <v>4.765586938914626</v>
      </c>
    </row>
    <row r="946" spans="8:8">
      <c r="A946" s="25">
        <v>42893.0</v>
      </c>
      <c r="B946" s="10" t="s">
        <v>41</v>
      </c>
      <c r="C946" s="5">
        <v>57.724493374129985</v>
      </c>
      <c r="D946">
        <v>36.0</v>
      </c>
      <c r="E946" s="50">
        <f>VLOOKUP(B946,'SKU List'!$A$6:$C$11,3,1)</f>
        <v>50.79</v>
      </c>
      <c r="F946" s="64">
        <f t="shared" si="14"/>
        <v>0.13653265158751696</v>
      </c>
    </row>
    <row r="947" spans="8:8" ht="15.0" customHeight="1">
      <c r="A947" s="25">
        <v>42893.0</v>
      </c>
      <c r="B947" s="10" t="s">
        <v>33</v>
      </c>
      <c r="C947" s="5">
        <v>54.382618206117385</v>
      </c>
      <c r="D947">
        <v>31.0</v>
      </c>
      <c r="E947" s="50">
        <f>VLOOKUP(B947,'SKU List'!$A$6:$C$11,3,1)</f>
        <v>45.711</v>
      </c>
      <c r="F947" s="64">
        <f t="shared" si="14"/>
        <v>0.1897052833260569</v>
      </c>
    </row>
    <row r="948" spans="8:8" ht="15.0" customHeight="1">
      <c r="A948" s="25">
        <v>42893.0</v>
      </c>
      <c r="B948" s="10" t="s">
        <v>34</v>
      </c>
      <c r="C948" s="5">
        <v>45.878805635498026</v>
      </c>
      <c r="D948">
        <v>44.0</v>
      </c>
      <c r="E948" s="50">
        <f>VLOOKUP(B948,'SKU List'!$A$6:$C$11,3,1)</f>
        <v>40.632000000000005</v>
      </c>
      <c r="F948" s="64">
        <f t="shared" si="14"/>
        <v>0.1291298886468306</v>
      </c>
    </row>
    <row r="949" spans="8:8" ht="15.0" customHeight="1">
      <c r="A949" s="25">
        <v>42893.0</v>
      </c>
      <c r="B949" s="10">
        <v>8.4325322E7</v>
      </c>
      <c r="C949" s="5">
        <v>44.32163102114858</v>
      </c>
      <c r="D949">
        <v>24.0</v>
      </c>
      <c r="E949" s="50">
        <f>VLOOKUP(B949,'SKU List'!$A$6:$C$11,3,1)</f>
        <v>35.553</v>
      </c>
      <c r="F949" s="64">
        <f t="shared" si="14"/>
        <v>0.2466354743945261</v>
      </c>
    </row>
    <row r="950" spans="8:8" ht="15.0" customHeight="1">
      <c r="A950" s="25">
        <v>42893.0</v>
      </c>
      <c r="B950" s="10" t="s">
        <v>35</v>
      </c>
      <c r="C950" s="5">
        <v>56.64966893406219</v>
      </c>
      <c r="D950">
        <v>34.0</v>
      </c>
      <c r="E950" s="50">
        <f>VLOOKUP(B950,'SKU List'!$A$6:$C$11,3,1)</f>
        <v>5.079000000000001</v>
      </c>
      <c r="F950" s="64">
        <f t="shared" si="14"/>
        <v>10.153705243957901</v>
      </c>
    </row>
    <row r="951" spans="8:8" ht="15.0" customHeight="1">
      <c r="A951" s="25">
        <v>42893.0</v>
      </c>
      <c r="B951" s="10" t="s">
        <v>36</v>
      </c>
      <c r="C951" s="5">
        <v>63.963945929741584</v>
      </c>
      <c r="D951">
        <v>40.0</v>
      </c>
      <c r="E951" s="50">
        <f>VLOOKUP(B951,'SKU List'!$A$6:$C$11,3,1)</f>
        <v>10.158000000000001</v>
      </c>
      <c r="F951" s="64">
        <f t="shared" si="14"/>
        <v>5.296903517399249</v>
      </c>
    </row>
    <row r="952" spans="8:8">
      <c r="A952" s="25">
        <v>42894.0</v>
      </c>
      <c r="B952" s="10" t="s">
        <v>41</v>
      </c>
      <c r="C952" s="5">
        <v>62.864168090052154</v>
      </c>
      <c r="D952">
        <v>33.0</v>
      </c>
      <c r="E952" s="50">
        <f>VLOOKUP(B952,'SKU List'!$A$6:$C$11,3,1)</f>
        <v>50.79</v>
      </c>
      <c r="F952" s="64">
        <f t="shared" si="14"/>
        <v>0.2377272709204992</v>
      </c>
    </row>
    <row r="953" spans="8:8" ht="15.0" customHeight="1">
      <c r="A953" s="25">
        <v>42894.0</v>
      </c>
      <c r="B953" s="10" t="s">
        <v>33</v>
      </c>
      <c r="C953" s="5">
        <v>52.48242017178659</v>
      </c>
      <c r="D953">
        <v>28.0</v>
      </c>
      <c r="E953" s="50">
        <f>VLOOKUP(B953,'SKU List'!$A$6:$C$11,3,1)</f>
        <v>45.711</v>
      </c>
      <c r="F953" s="64">
        <f t="shared" si="14"/>
        <v>0.14813546349427043</v>
      </c>
    </row>
    <row r="954" spans="8:8" ht="15.0" customHeight="1">
      <c r="A954" s="25">
        <v>42894.0</v>
      </c>
      <c r="B954" s="10" t="s">
        <v>34</v>
      </c>
      <c r="C954" s="5">
        <v>45.666608676175834</v>
      </c>
      <c r="D954">
        <v>47.0</v>
      </c>
      <c r="E954" s="50">
        <f>VLOOKUP(B954,'SKU List'!$A$6:$C$11,3,1)</f>
        <v>40.632000000000005</v>
      </c>
      <c r="F954" s="64">
        <f t="shared" si="14"/>
        <v>0.12390747874029898</v>
      </c>
    </row>
    <row r="955" spans="8:8" ht="15.0" customHeight="1">
      <c r="A955" s="25">
        <v>42894.0</v>
      </c>
      <c r="B955" s="10">
        <v>8.4325322E7</v>
      </c>
      <c r="C955" s="5">
        <v>43.27827615147637</v>
      </c>
      <c r="D955">
        <v>21.0</v>
      </c>
      <c r="E955" s="50">
        <f>VLOOKUP(B955,'SKU List'!$A$6:$C$11,3,1)</f>
        <v>35.553</v>
      </c>
      <c r="F955" s="64">
        <f t="shared" si="14"/>
        <v>0.21728900940782417</v>
      </c>
    </row>
    <row r="956" spans="8:8" ht="15.0" customHeight="1">
      <c r="A956" s="25">
        <v>42894.0</v>
      </c>
      <c r="B956" s="10" t="s">
        <v>35</v>
      </c>
      <c r="C956" s="5">
        <v>59.084157630781306</v>
      </c>
      <c r="D956">
        <v>38.0</v>
      </c>
      <c r="E956" s="50">
        <f>VLOOKUP(B956,'SKU List'!$A$6:$C$11,3,1)</f>
        <v>5.079000000000001</v>
      </c>
      <c r="F956" s="64">
        <f t="shared" si="14"/>
        <v>10.633029657566706</v>
      </c>
    </row>
    <row r="957" spans="8:8" ht="15.0" customHeight="1">
      <c r="A957" s="25">
        <v>42894.0</v>
      </c>
      <c r="B957" s="10" t="s">
        <v>36</v>
      </c>
      <c r="C957" s="5">
        <v>64.1561387180346</v>
      </c>
      <c r="D957">
        <v>40.0</v>
      </c>
      <c r="E957" s="50">
        <f>VLOOKUP(B957,'SKU List'!$A$6:$C$11,3,1)</f>
        <v>10.158000000000001</v>
      </c>
      <c r="F957" s="64">
        <f t="shared" si="14"/>
        <v>5.3158238548961005</v>
      </c>
    </row>
    <row r="958" spans="8:8">
      <c r="A958" s="25">
        <v>42895.0</v>
      </c>
      <c r="B958" s="10" t="s">
        <v>41</v>
      </c>
      <c r="C958" s="5">
        <v>61.538268136915626</v>
      </c>
      <c r="D958">
        <v>39.0</v>
      </c>
      <c r="E958" s="50">
        <f>VLOOKUP(B958,'SKU List'!$A$6:$C$11,3,1)</f>
        <v>50.79</v>
      </c>
      <c r="F958" s="64">
        <f t="shared" si="14"/>
        <v>0.21162173925803557</v>
      </c>
    </row>
    <row r="959" spans="8:8" ht="15.0" customHeight="1">
      <c r="A959" s="25">
        <v>42895.0</v>
      </c>
      <c r="B959" s="10" t="s">
        <v>33</v>
      </c>
      <c r="C959" s="5">
        <v>54.33191120936672</v>
      </c>
      <c r="D959">
        <v>24.0</v>
      </c>
      <c r="E959" s="50">
        <f>VLOOKUP(B959,'SKU List'!$A$6:$C$11,3,1)</f>
        <v>45.711</v>
      </c>
      <c r="F959" s="64">
        <f t="shared" si="14"/>
        <v>0.1885959880415376</v>
      </c>
    </row>
    <row r="960" spans="8:8" ht="15.0" customHeight="1">
      <c r="A960" s="25">
        <v>42895.0</v>
      </c>
      <c r="B960" s="10" t="s">
        <v>34</v>
      </c>
      <c r="C960" s="5">
        <v>52.006117300997694</v>
      </c>
      <c r="D960">
        <v>37.0</v>
      </c>
      <c r="E960" s="50">
        <f>VLOOKUP(B960,'SKU List'!$A$6:$C$11,3,1)</f>
        <v>40.632000000000005</v>
      </c>
      <c r="F960" s="64">
        <f t="shared" si="14"/>
        <v>0.27993003792571586</v>
      </c>
    </row>
    <row r="961" spans="8:8" ht="15.0" customHeight="1">
      <c r="A961" s="25">
        <v>42895.0</v>
      </c>
      <c r="B961" s="10">
        <v>8.4325322E7</v>
      </c>
      <c r="C961" s="5">
        <v>41.99361650263947</v>
      </c>
      <c r="D961">
        <v>23.0</v>
      </c>
      <c r="E961" s="50">
        <f>VLOOKUP(B961,'SKU List'!$A$6:$C$11,3,1)</f>
        <v>35.553</v>
      </c>
      <c r="F961" s="64">
        <f t="shared" si="14"/>
        <v>0.18115535967821203</v>
      </c>
    </row>
    <row r="962" spans="8:8" ht="15.0" customHeight="1">
      <c r="A962" s="25">
        <v>42895.0</v>
      </c>
      <c r="B962" s="10" t="s">
        <v>35</v>
      </c>
      <c r="C962" s="5">
        <v>64.50617800677452</v>
      </c>
      <c r="D962">
        <v>40.0</v>
      </c>
      <c r="E962" s="50">
        <f>VLOOKUP(B962,'SKU List'!$A$6:$C$11,3,1)</f>
        <v>5.079000000000001</v>
      </c>
      <c r="F962" s="64">
        <f t="shared" si="14"/>
        <v>11.700566648311579</v>
      </c>
    </row>
    <row r="963" spans="8:8" ht="15.0" customHeight="1">
      <c r="A963" s="25">
        <v>42895.0</v>
      </c>
      <c r="B963" s="10" t="s">
        <v>36</v>
      </c>
      <c r="C963" s="5">
        <v>63.937270412061686</v>
      </c>
      <c r="D963">
        <v>37.0</v>
      </c>
      <c r="E963" s="50">
        <f>VLOOKUP(B963,'SKU List'!$A$6:$C$11,3,1)</f>
        <v>10.158000000000001</v>
      </c>
      <c r="F963" s="64">
        <f t="shared" si="14"/>
        <v>5.294277457379571</v>
      </c>
    </row>
    <row r="964" spans="8:8">
      <c r="A964" s="25">
        <v>42896.0</v>
      </c>
      <c r="B964" s="10" t="s">
        <v>41</v>
      </c>
      <c r="C964" s="5">
        <v>63.95391827035288</v>
      </c>
      <c r="D964">
        <v>39.0</v>
      </c>
      <c r="E964" s="50">
        <f>VLOOKUP(B964,'SKU List'!$A$6:$C$11,3,1)</f>
        <v>50.79</v>
      </c>
      <c r="F964" s="64">
        <f t="shared" si="14"/>
        <v>0.25918326974508527</v>
      </c>
    </row>
    <row r="965" spans="8:8" ht="15.0" customHeight="1">
      <c r="A965" s="25">
        <v>42896.0</v>
      </c>
      <c r="B965" s="10" t="s">
        <v>33</v>
      </c>
      <c r="C965" s="5">
        <v>56.998726761578666</v>
      </c>
      <c r="D965">
        <v>27.0</v>
      </c>
      <c r="E965" s="50">
        <f>VLOOKUP(B965,'SKU List'!$A$6:$C$11,3,1)</f>
        <v>45.711</v>
      </c>
      <c r="F965" s="64">
        <f t="shared" si="15" ref="F965:F1028">(C965-E965)/E965</f>
        <v>0.24693677148998422</v>
      </c>
    </row>
    <row r="966" spans="8:8" ht="15.0" customHeight="1">
      <c r="A966" s="25">
        <v>42896.0</v>
      </c>
      <c r="B966" s="10" t="s">
        <v>34</v>
      </c>
      <c r="C966" s="5">
        <v>46.773965628631004</v>
      </c>
      <c r="D966">
        <v>44.0</v>
      </c>
      <c r="E966" s="50">
        <f>VLOOKUP(B966,'SKU List'!$A$6:$C$11,3,1)</f>
        <v>40.632000000000005</v>
      </c>
      <c r="F966" s="64">
        <f t="shared" si="15"/>
        <v>0.1511608000745963</v>
      </c>
    </row>
    <row r="967" spans="8:8" ht="15.0" customHeight="1">
      <c r="A967" s="25">
        <v>42896.0</v>
      </c>
      <c r="B967" s="10">
        <v>8.4325322E7</v>
      </c>
      <c r="C967" s="5">
        <v>45.61707383318667</v>
      </c>
      <c r="D967">
        <v>24.0</v>
      </c>
      <c r="E967" s="50">
        <f>VLOOKUP(B967,'SKU List'!$A$6:$C$11,3,1)</f>
        <v>35.553</v>
      </c>
      <c r="F967" s="64">
        <f t="shared" si="15"/>
        <v>0.2830724223887345</v>
      </c>
    </row>
    <row r="968" spans="8:8" ht="15.0" customHeight="1">
      <c r="A968" s="25">
        <v>42896.0</v>
      </c>
      <c r="B968" s="10" t="s">
        <v>35</v>
      </c>
      <c r="C968" s="5">
        <v>58.56197265415637</v>
      </c>
      <c r="D968">
        <v>37.0</v>
      </c>
      <c r="E968" s="50">
        <f>VLOOKUP(B968,'SKU List'!$A$6:$C$11,3,1)</f>
        <v>5.079000000000001</v>
      </c>
      <c r="F968" s="64">
        <f t="shared" si="15"/>
        <v>10.530217100641142</v>
      </c>
    </row>
    <row r="969" spans="8:8" ht="15.0" customHeight="1">
      <c r="A969" s="25">
        <v>42896.0</v>
      </c>
      <c r="B969" s="10" t="s">
        <v>36</v>
      </c>
      <c r="C969" s="5">
        <v>58.59039843112558</v>
      </c>
      <c r="D969">
        <v>38.0</v>
      </c>
      <c r="E969" s="50">
        <f>VLOOKUP(B969,'SKU List'!$A$6:$C$11,3,1)</f>
        <v>10.158000000000001</v>
      </c>
      <c r="F969" s="64">
        <f t="shared" si="15"/>
        <v>4.767906913873358</v>
      </c>
    </row>
    <row r="970" spans="8:8">
      <c r="A970" s="25">
        <v>42897.0</v>
      </c>
      <c r="B970" s="10" t="s">
        <v>41</v>
      </c>
      <c r="C970" s="5">
        <v>65.66982242580386</v>
      </c>
      <c r="D970">
        <v>43.0</v>
      </c>
      <c r="E970" s="50">
        <f>VLOOKUP(B970,'SKU List'!$A$6:$C$11,3,1)</f>
        <v>50.79</v>
      </c>
      <c r="F970" s="64">
        <f t="shared" si="15"/>
        <v>0.29296756105146404</v>
      </c>
    </row>
    <row r="971" spans="8:8" ht="15.0" customHeight="1">
      <c r="A971" s="25">
        <v>42897.0</v>
      </c>
      <c r="B971" s="10" t="s">
        <v>33</v>
      </c>
      <c r="C971" s="5">
        <v>54.797279617122726</v>
      </c>
      <c r="D971">
        <v>30.0</v>
      </c>
      <c r="E971" s="50">
        <f>VLOOKUP(B971,'SKU List'!$A$6:$C$11,3,1)</f>
        <v>45.711</v>
      </c>
      <c r="F971" s="64">
        <f t="shared" si="15"/>
        <v>0.1987766536965441</v>
      </c>
    </row>
    <row r="972" spans="8:8" ht="15.0" customHeight="1">
      <c r="A972" s="25">
        <v>42897.0</v>
      </c>
      <c r="B972" s="10" t="s">
        <v>34</v>
      </c>
      <c r="C972" s="5">
        <v>46.874873260146735</v>
      </c>
      <c r="D972">
        <v>43.0</v>
      </c>
      <c r="E972" s="50">
        <f>VLOOKUP(B972,'SKU List'!$A$6:$C$11,3,1)</f>
        <v>40.632000000000005</v>
      </c>
      <c r="F972" s="64">
        <f t="shared" si="15"/>
        <v>0.15364425231705872</v>
      </c>
    </row>
    <row r="973" spans="8:8" ht="15.0" customHeight="1">
      <c r="A973" s="25">
        <v>42897.0</v>
      </c>
      <c r="B973" s="10">
        <v>8.4325322E7</v>
      </c>
      <c r="C973" s="5">
        <v>45.6056469470903</v>
      </c>
      <c r="D973">
        <v>20.0</v>
      </c>
      <c r="E973" s="50">
        <f>VLOOKUP(B973,'SKU List'!$A$6:$C$11,3,1)</f>
        <v>35.553</v>
      </c>
      <c r="F973" s="64">
        <f t="shared" si="15"/>
        <v>0.2827510181163419</v>
      </c>
    </row>
    <row r="974" spans="8:8" ht="15.0" customHeight="1">
      <c r="A974" s="25">
        <v>42897.0</v>
      </c>
      <c r="B974" s="10" t="s">
        <v>35</v>
      </c>
      <c r="C974" s="5">
        <v>59.19158480811152</v>
      </c>
      <c r="D974">
        <v>34.0</v>
      </c>
      <c r="E974" s="50">
        <f>VLOOKUP(B974,'SKU List'!$A$6:$C$11,3,1)</f>
        <v>5.079000000000001</v>
      </c>
      <c r="F974" s="64">
        <f t="shared" si="15"/>
        <v>10.654180903349383</v>
      </c>
    </row>
    <row r="975" spans="8:8" ht="15.0" customHeight="1">
      <c r="A975" s="25">
        <v>42897.0</v>
      </c>
      <c r="B975" s="10" t="s">
        <v>36</v>
      </c>
      <c r="C975" s="5">
        <v>65.42388108743134</v>
      </c>
      <c r="D975">
        <v>36.0</v>
      </c>
      <c r="E975" s="50">
        <f>VLOOKUP(B975,'SKU List'!$A$6:$C$11,3,1)</f>
        <v>10.158000000000001</v>
      </c>
      <c r="F975" s="64">
        <f t="shared" si="15"/>
        <v>5.440626214553193</v>
      </c>
    </row>
    <row r="976" spans="8:8">
      <c r="A976" s="25">
        <v>42898.0</v>
      </c>
      <c r="B976" s="10" t="s">
        <v>41</v>
      </c>
      <c r="C976" s="5">
        <v>60.18865612043848</v>
      </c>
      <c r="D976">
        <v>42.0</v>
      </c>
      <c r="E976" s="50">
        <f>VLOOKUP(B976,'SKU List'!$A$6:$C$11,3,1)</f>
        <v>50.79</v>
      </c>
      <c r="F976" s="64">
        <f t="shared" si="15"/>
        <v>0.18504934279264582</v>
      </c>
    </row>
    <row r="977" spans="8:8" ht="15.0" customHeight="1">
      <c r="A977" s="25">
        <v>42898.0</v>
      </c>
      <c r="B977" s="10" t="s">
        <v>33</v>
      </c>
      <c r="C977" s="5">
        <v>55.89806377851497</v>
      </c>
      <c r="D977">
        <v>31.0</v>
      </c>
      <c r="E977" s="50">
        <f>VLOOKUP(B977,'SKU List'!$A$6:$C$11,3,1)</f>
        <v>45.711</v>
      </c>
      <c r="F977" s="64">
        <f t="shared" si="15"/>
        <v>0.22285803807650167</v>
      </c>
    </row>
    <row r="978" spans="8:8" ht="15.0" customHeight="1">
      <c r="A978" s="25">
        <v>42898.0</v>
      </c>
      <c r="B978" s="10" t="s">
        <v>34</v>
      </c>
      <c r="C978" s="5">
        <v>45.55899490206228</v>
      </c>
      <c r="D978">
        <v>42.0</v>
      </c>
      <c r="E978" s="50">
        <f>VLOOKUP(B978,'SKU List'!$A$6:$C$11,3,1)</f>
        <v>40.632000000000005</v>
      </c>
      <c r="F978" s="64">
        <f t="shared" si="15"/>
        <v>0.12125898065717354</v>
      </c>
    </row>
    <row r="979" spans="8:8" ht="15.0" customHeight="1">
      <c r="A979" s="25">
        <v>42898.0</v>
      </c>
      <c r="B979" s="10">
        <v>8.4325322E7</v>
      </c>
      <c r="C979" s="5">
        <v>41.42273013726434</v>
      </c>
      <c r="D979">
        <v>23.0</v>
      </c>
      <c r="E979" s="50">
        <f>VLOOKUP(B979,'SKU List'!$A$6:$C$11,3,1)</f>
        <v>35.553</v>
      </c>
      <c r="F979" s="64">
        <f t="shared" si="15"/>
        <v>0.16509802653121652</v>
      </c>
    </row>
    <row r="980" spans="8:8" ht="15.0" customHeight="1">
      <c r="A980" s="25">
        <v>42898.0</v>
      </c>
      <c r="B980" s="10" t="s">
        <v>35</v>
      </c>
      <c r="C980" s="5">
        <v>59.28871551298819</v>
      </c>
      <c r="D980">
        <v>43.0</v>
      </c>
      <c r="E980" s="50">
        <f>VLOOKUP(B980,'SKU List'!$A$6:$C$11,3,1)</f>
        <v>5.079000000000001</v>
      </c>
      <c r="F980" s="64">
        <f t="shared" si="15"/>
        <v>10.673304885408188</v>
      </c>
    </row>
    <row r="981" spans="8:8" ht="15.0" customHeight="1">
      <c r="A981" s="25">
        <v>42898.0</v>
      </c>
      <c r="B981" s="10" t="s">
        <v>36</v>
      </c>
      <c r="C981" s="5">
        <v>66.01994047784679</v>
      </c>
      <c r="D981">
        <v>43.0</v>
      </c>
      <c r="E981" s="50">
        <f>VLOOKUP(B981,'SKU List'!$A$6:$C$11,3,1)</f>
        <v>10.158000000000001</v>
      </c>
      <c r="F981" s="64">
        <f t="shared" si="15"/>
        <v>5.499305028336954</v>
      </c>
    </row>
    <row r="982" spans="8:8">
      <c r="A982" s="25">
        <v>42899.0</v>
      </c>
      <c r="B982" s="10" t="s">
        <v>41</v>
      </c>
      <c r="C982" s="5">
        <v>60.77776362477924</v>
      </c>
      <c r="D982">
        <v>42.0</v>
      </c>
      <c r="E982" s="50">
        <f>VLOOKUP(B982,'SKU List'!$A$6:$C$11,3,1)</f>
        <v>50.79</v>
      </c>
      <c r="F982" s="64">
        <f t="shared" si="15"/>
        <v>0.19664823045440522</v>
      </c>
    </row>
    <row r="983" spans="8:8" ht="15.0" customHeight="1">
      <c r="A983" s="25">
        <v>42899.0</v>
      </c>
      <c r="B983" s="10" t="s">
        <v>33</v>
      </c>
      <c r="C983" s="5">
        <v>50.80415708820142</v>
      </c>
      <c r="D983">
        <v>25.0</v>
      </c>
      <c r="E983" s="50">
        <f>VLOOKUP(B983,'SKU List'!$A$6:$C$11,3,1)</f>
        <v>45.711</v>
      </c>
      <c r="F983" s="64">
        <f t="shared" si="15"/>
        <v>0.11142081967582032</v>
      </c>
    </row>
    <row r="984" spans="8:8" ht="15.0" customHeight="1">
      <c r="A984" s="25">
        <v>42899.0</v>
      </c>
      <c r="B984" s="10" t="s">
        <v>34</v>
      </c>
      <c r="C984" s="5">
        <v>52.749477420824846</v>
      </c>
      <c r="D984">
        <v>38.0</v>
      </c>
      <c r="E984" s="50">
        <f>VLOOKUP(B984,'SKU List'!$A$6:$C$11,3,1)</f>
        <v>40.632000000000005</v>
      </c>
      <c r="F984" s="64">
        <f t="shared" si="15"/>
        <v>0.298224980823608</v>
      </c>
    </row>
    <row r="985" spans="8:8" ht="15.0" customHeight="1">
      <c r="A985" s="25">
        <v>42899.0</v>
      </c>
      <c r="B985" s="10">
        <v>8.4325322E7</v>
      </c>
      <c r="C985" s="5">
        <v>42.00873062163625</v>
      </c>
      <c r="D985">
        <v>21.0</v>
      </c>
      <c r="E985" s="50">
        <f>VLOOKUP(B985,'SKU List'!$A$6:$C$11,3,1)</f>
        <v>35.553</v>
      </c>
      <c r="F985" s="64">
        <f t="shared" si="15"/>
        <v>0.18158047483014814</v>
      </c>
    </row>
    <row r="986" spans="8:8" ht="15.0" customHeight="1">
      <c r="A986" s="25">
        <v>42899.0</v>
      </c>
      <c r="B986" s="10" t="s">
        <v>35</v>
      </c>
      <c r="C986" s="5">
        <v>61.34096139572553</v>
      </c>
      <c r="D986">
        <v>38.0</v>
      </c>
      <c r="E986" s="50">
        <f>VLOOKUP(B986,'SKU List'!$A$6:$C$11,3,1)</f>
        <v>5.079000000000001</v>
      </c>
      <c r="F986" s="64">
        <f t="shared" si="15"/>
        <v>11.077369835740406</v>
      </c>
    </row>
    <row r="987" spans="8:8" ht="15.0" customHeight="1">
      <c r="A987" s="25">
        <v>42899.0</v>
      </c>
      <c r="B987" s="10" t="s">
        <v>36</v>
      </c>
      <c r="C987" s="5">
        <v>61.42821104269014</v>
      </c>
      <c r="D987">
        <v>43.0</v>
      </c>
      <c r="E987" s="50">
        <f>VLOOKUP(B987,'SKU List'!$A$6:$C$11,3,1)</f>
        <v>10.158000000000001</v>
      </c>
      <c r="F987" s="64">
        <f t="shared" si="15"/>
        <v>5.047274172345947</v>
      </c>
    </row>
    <row r="988" spans="8:8">
      <c r="A988" s="25">
        <v>42900.0</v>
      </c>
      <c r="B988" s="10" t="s">
        <v>41</v>
      </c>
      <c r="C988" s="5">
        <v>58.592340903020336</v>
      </c>
      <c r="D988">
        <v>35.0</v>
      </c>
      <c r="E988" s="50">
        <f>VLOOKUP(B988,'SKU List'!$A$6:$C$11,3,1)</f>
        <v>50.79</v>
      </c>
      <c r="F988" s="64">
        <f t="shared" si="15"/>
        <v>0.153619627938971</v>
      </c>
    </row>
    <row r="989" spans="8:8" ht="15.0" customHeight="1">
      <c r="A989" s="25">
        <v>42900.0</v>
      </c>
      <c r="B989" s="10" t="s">
        <v>33</v>
      </c>
      <c r="C989" s="5">
        <v>52.01529591818518</v>
      </c>
      <c r="D989">
        <v>31.0</v>
      </c>
      <c r="E989" s="50">
        <f>VLOOKUP(B989,'SKU List'!$A$6:$C$11,3,1)</f>
        <v>45.711</v>
      </c>
      <c r="F989" s="64">
        <f t="shared" si="15"/>
        <v>0.13791638595054106</v>
      </c>
    </row>
    <row r="990" spans="8:8" ht="15.0" customHeight="1">
      <c r="A990" s="25">
        <v>42900.0</v>
      </c>
      <c r="B990" s="10" t="s">
        <v>34</v>
      </c>
      <c r="C990" s="5">
        <v>51.0974192319577</v>
      </c>
      <c r="D990">
        <v>35.0</v>
      </c>
      <c r="E990" s="50">
        <f>VLOOKUP(B990,'SKU List'!$A$6:$C$11,3,1)</f>
        <v>40.632000000000005</v>
      </c>
      <c r="F990" s="64">
        <f t="shared" si="15"/>
        <v>0.2575659389633219</v>
      </c>
    </row>
    <row r="991" spans="8:8" ht="15.0" customHeight="1">
      <c r="A991" s="25">
        <v>42900.0</v>
      </c>
      <c r="B991" s="10">
        <v>8.4325322E7</v>
      </c>
      <c r="C991" s="5">
        <v>45.299842840202196</v>
      </c>
      <c r="D991">
        <v>23.0</v>
      </c>
      <c r="E991" s="50">
        <f>VLOOKUP(B991,'SKU List'!$A$6:$C$11,3,1)</f>
        <v>35.553</v>
      </c>
      <c r="F991" s="64">
        <f t="shared" si="15"/>
        <v>0.27414965938745534</v>
      </c>
    </row>
    <row r="992" spans="8:8" ht="15.0" customHeight="1">
      <c r="A992" s="25">
        <v>42900.0</v>
      </c>
      <c r="B992" s="10" t="s">
        <v>35</v>
      </c>
      <c r="C992" s="5">
        <v>57.49730964949453</v>
      </c>
      <c r="D992">
        <v>43.0</v>
      </c>
      <c r="E992" s="50">
        <f>VLOOKUP(B992,'SKU List'!$A$6:$C$11,3,1)</f>
        <v>5.079000000000001</v>
      </c>
      <c r="F992" s="64">
        <f t="shared" si="15"/>
        <v>10.32059650511804</v>
      </c>
    </row>
    <row r="993" spans="8:8" ht="15.0" customHeight="1">
      <c r="A993" s="25">
        <v>42900.0</v>
      </c>
      <c r="B993" s="10" t="s">
        <v>36</v>
      </c>
      <c r="C993" s="5">
        <v>58.94335267679584</v>
      </c>
      <c r="D993">
        <v>39.0</v>
      </c>
      <c r="E993" s="50">
        <f>VLOOKUP(B993,'SKU List'!$A$6:$C$11,3,1)</f>
        <v>10.158000000000001</v>
      </c>
      <c r="F993" s="64">
        <f t="shared" si="15"/>
        <v>4.802653344831249</v>
      </c>
    </row>
    <row r="994" spans="8:8">
      <c r="A994" s="25">
        <v>42901.0</v>
      </c>
      <c r="B994" s="10" t="s">
        <v>41</v>
      </c>
      <c r="C994" s="5">
        <v>65.21528436199745</v>
      </c>
      <c r="D994">
        <v>44.0</v>
      </c>
      <c r="E994" s="50">
        <f>VLOOKUP(B994,'SKU List'!$A$6:$C$11,3,1)</f>
        <v>50.79</v>
      </c>
      <c r="F994" s="64">
        <f t="shared" si="15"/>
        <v>0.28401819968492714</v>
      </c>
    </row>
    <row r="995" spans="8:8" ht="15.0" customHeight="1">
      <c r="A995" s="25">
        <v>42901.0</v>
      </c>
      <c r="B995" s="10" t="s">
        <v>33</v>
      </c>
      <c r="C995" s="5">
        <v>56.079141706973864</v>
      </c>
      <c r="D995">
        <v>29.0</v>
      </c>
      <c r="E995" s="50">
        <f>VLOOKUP(B995,'SKU List'!$A$6:$C$11,3,1)</f>
        <v>45.711</v>
      </c>
      <c r="F995" s="64">
        <f t="shared" si="15"/>
        <v>0.2268194024846069</v>
      </c>
    </row>
    <row r="996" spans="8:8" ht="15.0" customHeight="1">
      <c r="A996" s="25">
        <v>42901.0</v>
      </c>
      <c r="B996" s="10" t="s">
        <v>34</v>
      </c>
      <c r="C996" s="5">
        <v>47.680294166815024</v>
      </c>
      <c r="D996">
        <v>41.0</v>
      </c>
      <c r="E996" s="50">
        <f>VLOOKUP(B996,'SKU List'!$A$6:$C$11,3,1)</f>
        <v>40.632000000000005</v>
      </c>
      <c r="F996" s="64">
        <f t="shared" si="15"/>
        <v>0.17346658217205696</v>
      </c>
    </row>
    <row r="997" spans="8:8" ht="15.0" customHeight="1">
      <c r="A997" s="25">
        <v>42901.0</v>
      </c>
      <c r="B997" s="10">
        <v>8.4325322E7</v>
      </c>
      <c r="C997" s="5">
        <v>41.47027198006177</v>
      </c>
      <c r="D997">
        <v>23.0</v>
      </c>
      <c r="E997" s="50">
        <f>VLOOKUP(B997,'SKU List'!$A$6:$C$11,3,1)</f>
        <v>35.553</v>
      </c>
      <c r="F997" s="64">
        <f t="shared" si="15"/>
        <v>0.16643523697189463</v>
      </c>
    </row>
    <row r="998" spans="8:8" ht="15.0" customHeight="1">
      <c r="A998" s="25">
        <v>42901.0</v>
      </c>
      <c r="B998" s="10" t="s">
        <v>35</v>
      </c>
      <c r="C998" s="5">
        <v>62.49035386022871</v>
      </c>
      <c r="D998">
        <v>34.0</v>
      </c>
      <c r="E998" s="50">
        <f>VLOOKUP(B998,'SKU List'!$A$6:$C$11,3,1)</f>
        <v>5.079000000000001</v>
      </c>
      <c r="F998" s="64">
        <f t="shared" si="15"/>
        <v>11.303672742710908</v>
      </c>
    </row>
    <row r="999" spans="8:8" ht="15.0" customHeight="1">
      <c r="A999" s="25">
        <v>42901.0</v>
      </c>
      <c r="B999" s="10" t="s">
        <v>36</v>
      </c>
      <c r="C999" s="5">
        <v>65.61504806821178</v>
      </c>
      <c r="D999">
        <v>39.0</v>
      </c>
      <c r="E999" s="50">
        <f>VLOOKUP(B999,'SKU List'!$A$6:$C$11,3,1)</f>
        <v>10.158000000000001</v>
      </c>
      <c r="F999" s="64">
        <f t="shared" si="15"/>
        <v>5.459445566864715</v>
      </c>
    </row>
    <row r="1000" spans="8:8">
      <c r="A1000" s="25">
        <v>42902.0</v>
      </c>
      <c r="B1000" s="10" t="s">
        <v>41</v>
      </c>
      <c r="C1000" s="5">
        <v>60.19704544162437</v>
      </c>
      <c r="D1000">
        <v>39.0</v>
      </c>
      <c r="E1000" s="50">
        <f>VLOOKUP(B1000,'SKU List'!$A$6:$C$11,3,1)</f>
        <v>50.79</v>
      </c>
      <c r="F1000" s="64">
        <f t="shared" si="15"/>
        <v>0.1852145194255635</v>
      </c>
    </row>
    <row r="1001" spans="8:8" ht="15.0" customHeight="1">
      <c r="A1001" s="25">
        <v>42902.0</v>
      </c>
      <c r="B1001" s="10" t="s">
        <v>33</v>
      </c>
      <c r="C1001" s="5">
        <v>58.71538309826796</v>
      </c>
      <c r="D1001">
        <v>28.0</v>
      </c>
      <c r="E1001" s="50">
        <f>VLOOKUP(B1001,'SKU List'!$A$6:$C$11,3,1)</f>
        <v>45.711</v>
      </c>
      <c r="F1001" s="64">
        <f t="shared" si="15"/>
        <v>0.284491328088818</v>
      </c>
    </row>
    <row r="1002" spans="8:8" ht="15.0" customHeight="1">
      <c r="A1002" s="25">
        <v>42902.0</v>
      </c>
      <c r="B1002" s="10" t="s">
        <v>34</v>
      </c>
      <c r="C1002" s="5">
        <v>49.33134089796145</v>
      </c>
      <c r="D1002">
        <v>47.0</v>
      </c>
      <c r="E1002" s="50">
        <f>VLOOKUP(B1002,'SKU List'!$A$6:$C$11,3,1)</f>
        <v>40.632000000000005</v>
      </c>
      <c r="F1002" s="64">
        <f t="shared" si="15"/>
        <v>0.2141007309008033</v>
      </c>
    </row>
    <row r="1003" spans="8:8" ht="15.0" customHeight="1">
      <c r="A1003" s="25">
        <v>42902.0</v>
      </c>
      <c r="B1003" s="10">
        <v>8.4325322E7</v>
      </c>
      <c r="C1003" s="5">
        <v>45.46634218189206</v>
      </c>
      <c r="D1003">
        <v>25.0</v>
      </c>
      <c r="E1003" s="50">
        <f>VLOOKUP(B1003,'SKU List'!$A$6:$C$11,3,1)</f>
        <v>35.553</v>
      </c>
      <c r="F1003" s="64">
        <f t="shared" si="15"/>
        <v>0.27883278997249356</v>
      </c>
    </row>
    <row r="1004" spans="8:8" ht="15.0" customHeight="1">
      <c r="A1004" s="25">
        <v>42902.0</v>
      </c>
      <c r="B1004" s="10" t="s">
        <v>35</v>
      </c>
      <c r="C1004" s="5">
        <v>64.43564420329619</v>
      </c>
      <c r="D1004">
        <v>35.0</v>
      </c>
      <c r="E1004" s="50">
        <f>VLOOKUP(B1004,'SKU List'!$A$6:$C$11,3,1)</f>
        <v>5.079000000000001</v>
      </c>
      <c r="F1004" s="64">
        <f t="shared" si="15"/>
        <v>11.68667930759917</v>
      </c>
    </row>
    <row r="1005" spans="8:8" ht="15.0" customHeight="1">
      <c r="A1005" s="25">
        <v>42902.0</v>
      </c>
      <c r="B1005" s="10" t="s">
        <v>36</v>
      </c>
      <c r="C1005" s="5">
        <v>58.07537834352792</v>
      </c>
      <c r="D1005">
        <v>40.0</v>
      </c>
      <c r="E1005" s="50">
        <f>VLOOKUP(B1005,'SKU List'!$A$6:$C$11,3,1)</f>
        <v>10.158000000000001</v>
      </c>
      <c r="F1005" s="64">
        <f t="shared" si="15"/>
        <v>4.717205979870832</v>
      </c>
    </row>
    <row r="1006" spans="8:8">
      <c r="A1006" s="25">
        <v>42903.0</v>
      </c>
      <c r="B1006" s="10" t="s">
        <v>41</v>
      </c>
      <c r="C1006" s="5">
        <v>62.09177270118329</v>
      </c>
      <c r="D1006">
        <v>35.0</v>
      </c>
      <c r="E1006" s="50">
        <f>VLOOKUP(B1006,'SKU List'!$A$6:$C$11,3,1)</f>
        <v>50.79</v>
      </c>
      <c r="F1006" s="64">
        <f t="shared" si="15"/>
        <v>0.22251964365393362</v>
      </c>
    </row>
    <row r="1007" spans="8:8" ht="15.0" customHeight="1">
      <c r="A1007" s="25">
        <v>42903.0</v>
      </c>
      <c r="B1007" s="10" t="s">
        <v>33</v>
      </c>
      <c r="C1007" s="5">
        <v>53.11315156580854</v>
      </c>
      <c r="D1007">
        <v>25.0</v>
      </c>
      <c r="E1007" s="50">
        <f>VLOOKUP(B1007,'SKU List'!$A$6:$C$11,3,1)</f>
        <v>45.711</v>
      </c>
      <c r="F1007" s="64">
        <f t="shared" si="15"/>
        <v>0.16193370448707192</v>
      </c>
    </row>
    <row r="1008" spans="8:8" ht="15.0" customHeight="1">
      <c r="A1008" s="25">
        <v>42903.0</v>
      </c>
      <c r="B1008" s="10" t="s">
        <v>34</v>
      </c>
      <c r="C1008" s="5">
        <v>46.69132480457096</v>
      </c>
      <c r="D1008">
        <v>46.0</v>
      </c>
      <c r="E1008" s="50">
        <f>VLOOKUP(B1008,'SKU List'!$A$6:$C$11,3,1)</f>
        <v>40.632000000000005</v>
      </c>
      <c r="F1008" s="64">
        <f t="shared" si="15"/>
        <v>0.14912691485949386</v>
      </c>
    </row>
    <row r="1009" spans="8:8" ht="15.0" customHeight="1">
      <c r="A1009" s="25">
        <v>42903.0</v>
      </c>
      <c r="B1009" s="10">
        <v>8.4325322E7</v>
      </c>
      <c r="C1009" s="5">
        <v>45.16237622295433</v>
      </c>
      <c r="D1009">
        <v>22.0</v>
      </c>
      <c r="E1009" s="50">
        <f>VLOOKUP(B1009,'SKU List'!$A$6:$C$11,3,1)</f>
        <v>35.553</v>
      </c>
      <c r="F1009" s="64">
        <f t="shared" si="15"/>
        <v>0.27028313287076566</v>
      </c>
    </row>
    <row r="1010" spans="8:8" ht="15.0" customHeight="1">
      <c r="A1010" s="25">
        <v>42903.0</v>
      </c>
      <c r="B1010" s="10" t="s">
        <v>35</v>
      </c>
      <c r="C1010" s="5">
        <v>58.31969842374735</v>
      </c>
      <c r="D1010">
        <v>35.0</v>
      </c>
      <c r="E1010" s="50">
        <f>VLOOKUP(B1010,'SKU List'!$A$6:$C$11,3,1)</f>
        <v>5.079000000000001</v>
      </c>
      <c r="F1010" s="64">
        <f t="shared" si="15"/>
        <v>10.482515933007942</v>
      </c>
    </row>
    <row r="1011" spans="8:8" ht="15.0" customHeight="1">
      <c r="A1011" s="25">
        <v>42903.0</v>
      </c>
      <c r="B1011" s="10" t="s">
        <v>36</v>
      </c>
      <c r="C1011" s="5">
        <v>58.739495894140646</v>
      </c>
      <c r="D1011">
        <v>37.0</v>
      </c>
      <c r="E1011" s="50">
        <f>VLOOKUP(B1011,'SKU List'!$A$6:$C$11,3,1)</f>
        <v>10.158000000000001</v>
      </c>
      <c r="F1011" s="64">
        <f t="shared" si="15"/>
        <v>4.782584750358401</v>
      </c>
    </row>
    <row r="1012" spans="8:8">
      <c r="A1012" s="25">
        <v>42904.0</v>
      </c>
      <c r="B1012" s="10" t="s">
        <v>41</v>
      </c>
      <c r="C1012" s="5">
        <v>58.52395940357329</v>
      </c>
      <c r="D1012">
        <v>38.0</v>
      </c>
      <c r="E1012" s="50">
        <f>VLOOKUP(B1012,'SKU List'!$A$6:$C$11,3,1)</f>
        <v>50.79</v>
      </c>
      <c r="F1012" s="64">
        <f t="shared" si="15"/>
        <v>0.15227327039915917</v>
      </c>
    </row>
    <row r="1013" spans="8:8" ht="15.0" customHeight="1">
      <c r="A1013" s="25">
        <v>42904.0</v>
      </c>
      <c r="B1013" s="10" t="s">
        <v>33</v>
      </c>
      <c r="C1013" s="5">
        <v>55.51438225937623</v>
      </c>
      <c r="D1013">
        <v>25.0</v>
      </c>
      <c r="E1013" s="50">
        <f>VLOOKUP(B1013,'SKU List'!$A$6:$C$11,3,1)</f>
        <v>45.711</v>
      </c>
      <c r="F1013" s="64">
        <f t="shared" si="15"/>
        <v>0.2144644015527166</v>
      </c>
    </row>
    <row r="1014" spans="8:8" ht="15.0" customHeight="1">
      <c r="A1014" s="25">
        <v>42904.0</v>
      </c>
      <c r="B1014" s="10" t="s">
        <v>34</v>
      </c>
      <c r="C1014" s="5">
        <v>50.36412769210208</v>
      </c>
      <c r="D1014">
        <v>45.0</v>
      </c>
      <c r="E1014" s="50">
        <f>VLOOKUP(B1014,'SKU List'!$A$6:$C$11,3,1)</f>
        <v>40.632000000000005</v>
      </c>
      <c r="F1014" s="64">
        <f t="shared" si="15"/>
        <v>0.23951879533623927</v>
      </c>
    </row>
    <row r="1015" spans="8:8" ht="15.0" customHeight="1">
      <c r="A1015" s="25">
        <v>42904.0</v>
      </c>
      <c r="B1015" s="10">
        <v>8.4325322E7</v>
      </c>
      <c r="C1015" s="5">
        <v>42.844429281087216</v>
      </c>
      <c r="D1015">
        <v>20.0</v>
      </c>
      <c r="E1015" s="50">
        <f>VLOOKUP(B1015,'SKU List'!$A$6:$C$11,3,1)</f>
        <v>35.553</v>
      </c>
      <c r="F1015" s="64">
        <f t="shared" si="15"/>
        <v>0.20508618910041962</v>
      </c>
    </row>
    <row r="1016" spans="8:8" ht="15.0" customHeight="1">
      <c r="A1016" s="25">
        <v>42904.0</v>
      </c>
      <c r="B1016" s="10" t="s">
        <v>35</v>
      </c>
      <c r="C1016" s="5">
        <v>63.78429516152852</v>
      </c>
      <c r="D1016">
        <v>42.0</v>
      </c>
      <c r="E1016" s="50">
        <f>VLOOKUP(B1016,'SKU List'!$A$6:$C$11,3,1)</f>
        <v>5.079000000000001</v>
      </c>
      <c r="F1016" s="64">
        <f t="shared" si="15"/>
        <v>11.558435747495277</v>
      </c>
    </row>
    <row r="1017" spans="8:8" ht="15.0" customHeight="1">
      <c r="A1017" s="25">
        <v>42904.0</v>
      </c>
      <c r="B1017" s="10" t="s">
        <v>36</v>
      </c>
      <c r="C1017" s="5">
        <v>62.11161759672873</v>
      </c>
      <c r="D1017">
        <v>36.0</v>
      </c>
      <c r="E1017" s="50">
        <f>VLOOKUP(B1017,'SKU List'!$A$6:$C$11,3,1)</f>
        <v>10.158000000000001</v>
      </c>
      <c r="F1017" s="64">
        <f t="shared" si="15"/>
        <v>5.114551840591526</v>
      </c>
    </row>
    <row r="1018" spans="8:8">
      <c r="A1018" s="25">
        <v>42905.0</v>
      </c>
      <c r="B1018" s="10" t="s">
        <v>41</v>
      </c>
      <c r="C1018" s="5">
        <v>63.40736247146877</v>
      </c>
      <c r="D1018">
        <v>37.0</v>
      </c>
      <c r="E1018" s="50">
        <f>VLOOKUP(B1018,'SKU List'!$A$6:$C$11,3,1)</f>
        <v>50.79</v>
      </c>
      <c r="F1018" s="64">
        <f t="shared" si="15"/>
        <v>0.24842217900115718</v>
      </c>
    </row>
    <row r="1019" spans="8:8" ht="15.0" customHeight="1">
      <c r="A1019" s="25">
        <v>42905.0</v>
      </c>
      <c r="B1019" s="10" t="s">
        <v>33</v>
      </c>
      <c r="C1019" s="5">
        <v>51.56635659254698</v>
      </c>
      <c r="D1019">
        <v>28.0</v>
      </c>
      <c r="E1019" s="50">
        <f>VLOOKUP(B1019,'SKU List'!$A$6:$C$11,3,1)</f>
        <v>45.711</v>
      </c>
      <c r="F1019" s="64">
        <f t="shared" si="15"/>
        <v>0.1280951322995993</v>
      </c>
    </row>
    <row r="1020" spans="8:8" ht="15.0" customHeight="1">
      <c r="A1020" s="25">
        <v>42905.0</v>
      </c>
      <c r="B1020" s="10" t="s">
        <v>34</v>
      </c>
      <c r="C1020" s="5">
        <v>52.81723993404921</v>
      </c>
      <c r="D1020">
        <v>48.0</v>
      </c>
      <c r="E1020" s="50">
        <f>VLOOKUP(B1020,'SKU List'!$A$6:$C$11,3,1)</f>
        <v>40.632000000000005</v>
      </c>
      <c r="F1020" s="64">
        <f t="shared" si="15"/>
        <v>0.2998926937893583</v>
      </c>
    </row>
    <row r="1021" spans="8:8" ht="15.0" customHeight="1">
      <c r="A1021" s="25">
        <v>42905.0</v>
      </c>
      <c r="B1021" s="10">
        <v>8.4325322E7</v>
      </c>
      <c r="C1021" s="5">
        <v>39.36342093313526</v>
      </c>
      <c r="D1021">
        <v>24.0</v>
      </c>
      <c r="E1021" s="50">
        <f>VLOOKUP(B1021,'SKU List'!$A$6:$C$11,3,1)</f>
        <v>35.553</v>
      </c>
      <c r="F1021" s="64">
        <f t="shared" si="15"/>
        <v>0.10717579200447958</v>
      </c>
    </row>
    <row r="1022" spans="8:8" ht="15.0" customHeight="1">
      <c r="A1022" s="25">
        <v>42905.0</v>
      </c>
      <c r="B1022" s="10" t="s">
        <v>35</v>
      </c>
      <c r="C1022" s="5">
        <v>59.741254940548124</v>
      </c>
      <c r="D1022">
        <v>34.0</v>
      </c>
      <c r="E1022" s="50">
        <f>VLOOKUP(B1022,'SKU List'!$A$6:$C$11,3,1)</f>
        <v>5.079000000000001</v>
      </c>
      <c r="F1022" s="64">
        <f t="shared" si="15"/>
        <v>10.762404989279014</v>
      </c>
    </row>
    <row r="1023" spans="8:8" ht="15.0" customHeight="1">
      <c r="A1023" s="25">
        <v>42905.0</v>
      </c>
      <c r="B1023" s="10" t="s">
        <v>36</v>
      </c>
      <c r="C1023" s="5">
        <v>60.641505553334554</v>
      </c>
      <c r="D1023">
        <v>42.0</v>
      </c>
      <c r="E1023" s="50">
        <f>VLOOKUP(B1023,'SKU List'!$A$6:$C$11,3,1)</f>
        <v>10.158000000000001</v>
      </c>
      <c r="F1023" s="64">
        <f t="shared" si="15"/>
        <v>4.969827284242425</v>
      </c>
    </row>
    <row r="1024" spans="8:8">
      <c r="A1024" s="25">
        <v>42906.0</v>
      </c>
      <c r="B1024" s="10" t="s">
        <v>41</v>
      </c>
      <c r="C1024" s="5">
        <v>55.91643160247248</v>
      </c>
      <c r="D1024">
        <v>39.0</v>
      </c>
      <c r="E1024" s="50">
        <f>VLOOKUP(B1024,'SKU List'!$A$6:$C$11,3,1)</f>
        <v>50.79</v>
      </c>
      <c r="F1024" s="64">
        <f t="shared" si="15"/>
        <v>0.10093387679607166</v>
      </c>
    </row>
    <row r="1025" spans="8:8" ht="15.0" customHeight="1">
      <c r="A1025" s="25">
        <v>42906.0</v>
      </c>
      <c r="B1025" s="10" t="s">
        <v>33</v>
      </c>
      <c r="C1025" s="5">
        <v>59.0145588468172</v>
      </c>
      <c r="D1025">
        <v>30.0</v>
      </c>
      <c r="E1025" s="50">
        <f>VLOOKUP(B1025,'SKU List'!$A$6:$C$11,3,1)</f>
        <v>45.711</v>
      </c>
      <c r="F1025" s="64">
        <f t="shared" si="15"/>
        <v>0.2910362680058893</v>
      </c>
    </row>
    <row r="1026" spans="8:8" ht="15.0" customHeight="1">
      <c r="A1026" s="25">
        <v>42906.0</v>
      </c>
      <c r="B1026" s="10" t="s">
        <v>34</v>
      </c>
      <c r="C1026" s="5">
        <v>50.035333156764146</v>
      </c>
      <c r="D1026">
        <v>46.0</v>
      </c>
      <c r="E1026" s="50">
        <f>VLOOKUP(B1026,'SKU List'!$A$6:$C$11,3,1)</f>
        <v>40.632000000000005</v>
      </c>
      <c r="F1026" s="64">
        <f t="shared" si="15"/>
        <v>0.23142678570496505</v>
      </c>
    </row>
    <row r="1027" spans="8:8" ht="15.0" customHeight="1">
      <c r="A1027" s="25">
        <v>42906.0</v>
      </c>
      <c r="B1027" s="10">
        <v>8.4325322E7</v>
      </c>
      <c r="C1027" s="5">
        <v>45.894001244632136</v>
      </c>
      <c r="D1027">
        <v>24.0</v>
      </c>
      <c r="E1027" s="50">
        <f>VLOOKUP(B1027,'SKU List'!$A$6:$C$11,3,1)</f>
        <v>35.553</v>
      </c>
      <c r="F1027" s="64">
        <f t="shared" si="15"/>
        <v>0.2908615656803122</v>
      </c>
    </row>
    <row r="1028" spans="8:8" ht="15.0" customHeight="1">
      <c r="A1028" s="25">
        <v>42906.0</v>
      </c>
      <c r="B1028" s="10" t="s">
        <v>35</v>
      </c>
      <c r="C1028" s="5">
        <v>59.25657275912625</v>
      </c>
      <c r="D1028">
        <v>37.0</v>
      </c>
      <c r="E1028" s="50">
        <f>VLOOKUP(B1028,'SKU List'!$A$6:$C$11,3,1)</f>
        <v>5.079000000000001</v>
      </c>
      <c r="F1028" s="64">
        <f t="shared" si="15"/>
        <v>10.666976325876401</v>
      </c>
    </row>
    <row r="1029" spans="8:8" ht="15.0" customHeight="1">
      <c r="A1029" s="25">
        <v>42906.0</v>
      </c>
      <c r="B1029" s="10" t="s">
        <v>36</v>
      </c>
      <c r="C1029" s="5">
        <v>62.90296780234945</v>
      </c>
      <c r="D1029">
        <v>34.0</v>
      </c>
      <c r="E1029" s="50">
        <f>VLOOKUP(B1029,'SKU List'!$A$6:$C$11,3,1)</f>
        <v>10.158000000000001</v>
      </c>
      <c r="F1029" s="64">
        <f t="shared" si="16" ref="F1029:F1092">(C1029-E1029)/E1029</f>
        <v>5.192455975817035</v>
      </c>
    </row>
    <row r="1030" spans="8:8">
      <c r="A1030" s="25">
        <v>42907.0</v>
      </c>
      <c r="B1030" s="10" t="s">
        <v>41</v>
      </c>
      <c r="C1030" s="5">
        <v>59.23451238516652</v>
      </c>
      <c r="D1030">
        <v>37.0</v>
      </c>
      <c r="E1030" s="50">
        <f>VLOOKUP(B1030,'SKU List'!$A$6:$C$11,3,1)</f>
        <v>50.79</v>
      </c>
      <c r="F1030" s="64">
        <f t="shared" si="16"/>
        <v>0.16626328775677335</v>
      </c>
    </row>
    <row r="1031" spans="8:8" ht="15.0" customHeight="1">
      <c r="A1031" s="25">
        <v>42907.0</v>
      </c>
      <c r="B1031" s="10" t="s">
        <v>33</v>
      </c>
      <c r="C1031" s="5">
        <v>51.583752233192165</v>
      </c>
      <c r="D1031">
        <v>25.0</v>
      </c>
      <c r="E1031" s="50">
        <f>VLOOKUP(B1031,'SKU List'!$A$6:$C$11,3,1)</f>
        <v>45.711</v>
      </c>
      <c r="F1031" s="64">
        <f t="shared" si="16"/>
        <v>0.12847568929124645</v>
      </c>
    </row>
    <row r="1032" spans="8:8" ht="15.0" customHeight="1">
      <c r="A1032" s="25">
        <v>42907.0</v>
      </c>
      <c r="B1032" s="10" t="s">
        <v>34</v>
      </c>
      <c r="C1032" s="5">
        <v>51.299880829785266</v>
      </c>
      <c r="D1032">
        <v>43.0</v>
      </c>
      <c r="E1032" s="50">
        <f>VLOOKUP(B1032,'SKU List'!$A$6:$C$11,3,1)</f>
        <v>40.632000000000005</v>
      </c>
      <c r="F1032" s="64">
        <f t="shared" si="16"/>
        <v>0.2625487504869379</v>
      </c>
    </row>
    <row r="1033" spans="8:8" ht="15.0" customHeight="1">
      <c r="A1033" s="25">
        <v>42907.0</v>
      </c>
      <c r="B1033" s="10">
        <v>8.4325322E7</v>
      </c>
      <c r="C1033" s="5">
        <v>43.081448581951534</v>
      </c>
      <c r="D1033">
        <v>23.0</v>
      </c>
      <c r="E1033" s="50">
        <f>VLOOKUP(B1033,'SKU List'!$A$6:$C$11,3,1)</f>
        <v>35.553</v>
      </c>
      <c r="F1033" s="64">
        <f t="shared" si="16"/>
        <v>0.21175283610248186</v>
      </c>
    </row>
    <row r="1034" spans="8:8" ht="15.0" customHeight="1">
      <c r="A1034" s="25">
        <v>42907.0</v>
      </c>
      <c r="B1034" s="10" t="s">
        <v>35</v>
      </c>
      <c r="C1034" s="5">
        <v>61.67932557562111</v>
      </c>
      <c r="D1034">
        <v>37.0</v>
      </c>
      <c r="E1034" s="50">
        <f>VLOOKUP(B1034,'SKU List'!$A$6:$C$11,3,1)</f>
        <v>5.079000000000001</v>
      </c>
      <c r="F1034" s="64">
        <f t="shared" si="16"/>
        <v>11.143990071986828</v>
      </c>
    </row>
    <row r="1035" spans="8:8" ht="15.0" customHeight="1">
      <c r="A1035" s="25">
        <v>42907.0</v>
      </c>
      <c r="B1035" s="10" t="s">
        <v>36</v>
      </c>
      <c r="C1035" s="5">
        <v>60.697912627046854</v>
      </c>
      <c r="D1035">
        <v>40.0</v>
      </c>
      <c r="E1035" s="50">
        <f>VLOOKUP(B1035,'SKU List'!$A$6:$C$11,3,1)</f>
        <v>10.158000000000001</v>
      </c>
      <c r="F1035" s="64">
        <f t="shared" si="16"/>
        <v>4.975380254680729</v>
      </c>
    </row>
    <row r="1036" spans="8:8">
      <c r="A1036" s="25">
        <v>42908.0</v>
      </c>
      <c r="B1036" s="10" t="s">
        <v>41</v>
      </c>
      <c r="C1036" s="5">
        <v>65.5995208418336</v>
      </c>
      <c r="D1036">
        <v>41.0</v>
      </c>
      <c r="E1036" s="50">
        <f>VLOOKUP(B1036,'SKU List'!$A$6:$C$11,3,1)</f>
        <v>50.79</v>
      </c>
      <c r="F1036" s="64">
        <f t="shared" si="16"/>
        <v>0.2915833991304114</v>
      </c>
    </row>
    <row r="1037" spans="8:8" ht="15.0" customHeight="1">
      <c r="A1037" s="25">
        <v>42908.0</v>
      </c>
      <c r="B1037" s="10" t="s">
        <v>33</v>
      </c>
      <c r="C1037" s="5">
        <v>50.62715573903471</v>
      </c>
      <c r="D1037">
        <v>26.0</v>
      </c>
      <c r="E1037" s="50">
        <f>VLOOKUP(B1037,'SKU List'!$A$6:$C$11,3,1)</f>
        <v>45.711</v>
      </c>
      <c r="F1037" s="64">
        <f t="shared" si="16"/>
        <v>0.10754863684965794</v>
      </c>
    </row>
    <row r="1038" spans="8:8" ht="15.0" customHeight="1">
      <c r="A1038" s="25">
        <v>42908.0</v>
      </c>
      <c r="B1038" s="10" t="s">
        <v>34</v>
      </c>
      <c r="C1038" s="5">
        <v>47.70092848576436</v>
      </c>
      <c r="D1038">
        <v>42.0</v>
      </c>
      <c r="E1038" s="50">
        <f>VLOOKUP(B1038,'SKU List'!$A$6:$C$11,3,1)</f>
        <v>40.632000000000005</v>
      </c>
      <c r="F1038" s="64">
        <f t="shared" si="16"/>
        <v>0.17397441636553337</v>
      </c>
    </row>
    <row r="1039" spans="8:8" ht="15.0" customHeight="1">
      <c r="A1039" s="25">
        <v>42908.0</v>
      </c>
      <c r="B1039" s="10">
        <v>8.4325322E7</v>
      </c>
      <c r="C1039" s="5">
        <v>42.929502600213596</v>
      </c>
      <c r="D1039">
        <v>24.0</v>
      </c>
      <c r="E1039" s="50">
        <f>VLOOKUP(B1039,'SKU List'!$A$6:$C$11,3,1)</f>
        <v>35.553</v>
      </c>
      <c r="F1039" s="64">
        <f t="shared" si="16"/>
        <v>0.20747904818759594</v>
      </c>
    </row>
    <row r="1040" spans="8:8" ht="15.0" customHeight="1">
      <c r="A1040" s="25">
        <v>42908.0</v>
      </c>
      <c r="B1040" s="10" t="s">
        <v>35</v>
      </c>
      <c r="C1040" s="5">
        <v>59.09118272174346</v>
      </c>
      <c r="D1040">
        <v>40.0</v>
      </c>
      <c r="E1040" s="50">
        <f>VLOOKUP(B1040,'SKU List'!$A$6:$C$11,3,1)</f>
        <v>5.079000000000001</v>
      </c>
      <c r="F1040" s="64">
        <f t="shared" si="16"/>
        <v>10.634412821764807</v>
      </c>
    </row>
    <row r="1041" spans="8:8" ht="15.0" customHeight="1">
      <c r="A1041" s="25">
        <v>42908.0</v>
      </c>
      <c r="B1041" s="10" t="s">
        <v>36</v>
      </c>
      <c r="C1041" s="5">
        <v>57.40795772479387</v>
      </c>
      <c r="D1041">
        <v>38.0</v>
      </c>
      <c r="E1041" s="50">
        <f>VLOOKUP(B1041,'SKU List'!$A$6:$C$11,3,1)</f>
        <v>10.158000000000001</v>
      </c>
      <c r="F1041" s="64">
        <f t="shared" si="16"/>
        <v>4.651502040243538</v>
      </c>
    </row>
    <row r="1042" spans="8:8">
      <c r="A1042" s="25">
        <v>42909.0</v>
      </c>
      <c r="B1042" s="10" t="s">
        <v>41</v>
      </c>
      <c r="C1042" s="5">
        <v>60.4048496414173</v>
      </c>
      <c r="D1042">
        <v>36.0</v>
      </c>
      <c r="E1042" s="50">
        <f>VLOOKUP(B1042,'SKU List'!$A$6:$C$11,3,1)</f>
        <v>50.79</v>
      </c>
      <c r="F1042" s="64">
        <f t="shared" si="16"/>
        <v>0.18930595868118333</v>
      </c>
    </row>
    <row r="1043" spans="8:8" ht="15.0" customHeight="1">
      <c r="A1043" s="25">
        <v>42909.0</v>
      </c>
      <c r="B1043" s="10" t="s">
        <v>33</v>
      </c>
      <c r="C1043" s="5">
        <v>53.14745219495883</v>
      </c>
      <c r="D1043">
        <v>27.0</v>
      </c>
      <c r="E1043" s="50">
        <f>VLOOKUP(B1043,'SKU List'!$A$6:$C$11,3,1)</f>
        <v>45.711</v>
      </c>
      <c r="F1043" s="64">
        <f t="shared" si="16"/>
        <v>0.16268408468331108</v>
      </c>
    </row>
    <row r="1044" spans="8:8" ht="15.0" customHeight="1">
      <c r="A1044" s="25">
        <v>42909.0</v>
      </c>
      <c r="B1044" s="10" t="s">
        <v>34</v>
      </c>
      <c r="C1044" s="5">
        <v>50.6753279953358</v>
      </c>
      <c r="D1044">
        <v>37.0</v>
      </c>
      <c r="E1044" s="50">
        <f>VLOOKUP(B1044,'SKU List'!$A$6:$C$11,3,1)</f>
        <v>40.632000000000005</v>
      </c>
      <c r="F1044" s="64">
        <f t="shared" si="16"/>
        <v>0.24717779078892974</v>
      </c>
    </row>
    <row r="1045" spans="8:8" ht="15.0" customHeight="1">
      <c r="A1045" s="25">
        <v>42909.0</v>
      </c>
      <c r="B1045" s="10">
        <v>8.4325322E7</v>
      </c>
      <c r="C1045" s="5">
        <v>42.189287638096886</v>
      </c>
      <c r="D1045">
        <v>20.0</v>
      </c>
      <c r="E1045" s="50">
        <f>VLOOKUP(B1045,'SKU List'!$A$6:$C$11,3,1)</f>
        <v>35.553</v>
      </c>
      <c r="F1045" s="64">
        <f t="shared" si="16"/>
        <v>0.18665900593752677</v>
      </c>
    </row>
    <row r="1046" spans="8:8" ht="15.0" customHeight="1">
      <c r="A1046" s="25">
        <v>42909.0</v>
      </c>
      <c r="B1046" s="10" t="s">
        <v>35</v>
      </c>
      <c r="C1046" s="5">
        <v>62.72993182291909</v>
      </c>
      <c r="D1046">
        <v>36.0</v>
      </c>
      <c r="E1046" s="50">
        <f>VLOOKUP(B1046,'SKU List'!$A$6:$C$11,3,1)</f>
        <v>5.079000000000001</v>
      </c>
      <c r="F1046" s="64">
        <f t="shared" si="16"/>
        <v>11.350843044481017</v>
      </c>
    </row>
    <row r="1047" spans="8:8" ht="15.0" customHeight="1">
      <c r="A1047" s="25">
        <v>42909.0</v>
      </c>
      <c r="B1047" s="10" t="s">
        <v>36</v>
      </c>
      <c r="C1047" s="5">
        <v>56.76249058222882</v>
      </c>
      <c r="D1047">
        <v>44.0</v>
      </c>
      <c r="E1047" s="50">
        <f>VLOOKUP(B1047,'SKU List'!$A$6:$C$11,3,1)</f>
        <v>10.158000000000001</v>
      </c>
      <c r="F1047" s="64">
        <f t="shared" si="16"/>
        <v>4.587959301262927</v>
      </c>
    </row>
    <row r="1048" spans="8:8">
      <c r="A1048" s="25">
        <v>42910.0</v>
      </c>
      <c r="B1048" s="10" t="s">
        <v>41</v>
      </c>
      <c r="C1048" s="5">
        <v>59.136836140113864</v>
      </c>
      <c r="D1048">
        <v>36.0</v>
      </c>
      <c r="E1048" s="50">
        <f>VLOOKUP(B1048,'SKU List'!$A$6:$C$11,3,1)</f>
        <v>50.79</v>
      </c>
      <c r="F1048" s="64">
        <f t="shared" si="16"/>
        <v>0.16434014845666203</v>
      </c>
    </row>
    <row r="1049" spans="8:8" ht="15.0" customHeight="1">
      <c r="A1049" s="25">
        <v>42910.0</v>
      </c>
      <c r="B1049" s="10" t="s">
        <v>33</v>
      </c>
      <c r="C1049" s="5">
        <v>54.97432893630572</v>
      </c>
      <c r="D1049">
        <v>32.0</v>
      </c>
      <c r="E1049" s="50">
        <f>VLOOKUP(B1049,'SKU List'!$A$6:$C$11,3,1)</f>
        <v>45.711</v>
      </c>
      <c r="F1049" s="64">
        <f t="shared" si="16"/>
        <v>0.2026498859422397</v>
      </c>
    </row>
    <row r="1050" spans="8:8" ht="15.0" customHeight="1">
      <c r="A1050" s="25">
        <v>42910.0</v>
      </c>
      <c r="B1050" s="10" t="s">
        <v>34</v>
      </c>
      <c r="C1050" s="5">
        <v>47.792218579597865</v>
      </c>
      <c r="D1050">
        <v>37.0</v>
      </c>
      <c r="E1050" s="50">
        <f>VLOOKUP(B1050,'SKU List'!$A$6:$C$11,3,1)</f>
        <v>40.632000000000005</v>
      </c>
      <c r="F1050" s="64">
        <f t="shared" si="16"/>
        <v>0.1762211700038851</v>
      </c>
    </row>
    <row r="1051" spans="8:8" ht="15.0" customHeight="1">
      <c r="A1051" s="25">
        <v>42910.0</v>
      </c>
      <c r="B1051" s="10">
        <v>8.4325322E7</v>
      </c>
      <c r="C1051" s="5">
        <v>46.10594380037507</v>
      </c>
      <c r="D1051">
        <v>19.0</v>
      </c>
      <c r="E1051" s="50">
        <f>VLOOKUP(B1051,'SKU List'!$A$6:$C$11,3,1)</f>
        <v>35.553</v>
      </c>
      <c r="F1051" s="64">
        <f t="shared" si="16"/>
        <v>0.2968228785299434</v>
      </c>
    </row>
    <row r="1052" spans="8:8" ht="15.0" customHeight="1">
      <c r="A1052" s="25">
        <v>42910.0</v>
      </c>
      <c r="B1052" s="10" t="s">
        <v>35</v>
      </c>
      <c r="C1052" s="5">
        <v>65.30435907362941</v>
      </c>
      <c r="D1052">
        <v>38.0</v>
      </c>
      <c r="E1052" s="50">
        <f>VLOOKUP(B1052,'SKU List'!$A$6:$C$11,3,1)</f>
        <v>5.079000000000001</v>
      </c>
      <c r="F1052" s="64">
        <f t="shared" si="16"/>
        <v>11.857719841234378</v>
      </c>
    </row>
    <row r="1053" spans="8:8" ht="15.0" customHeight="1">
      <c r="A1053" s="25">
        <v>42910.0</v>
      </c>
      <c r="B1053" s="10" t="s">
        <v>36</v>
      </c>
      <c r="C1053" s="5">
        <v>62.03225171075564</v>
      </c>
      <c r="D1053">
        <v>44.0</v>
      </c>
      <c r="E1053" s="50">
        <f>VLOOKUP(B1053,'SKU List'!$A$6:$C$11,3,1)</f>
        <v>10.158000000000001</v>
      </c>
      <c r="F1053" s="64">
        <f t="shared" si="16"/>
        <v>5.106738699621543</v>
      </c>
    </row>
    <row r="1054" spans="8:8">
      <c r="A1054" s="25">
        <v>42911.0</v>
      </c>
      <c r="B1054" s="10" t="s">
        <v>41</v>
      </c>
      <c r="C1054" s="5">
        <v>58.05932798569969</v>
      </c>
      <c r="D1054">
        <v>43.0</v>
      </c>
      <c r="E1054" s="50">
        <f>VLOOKUP(B1054,'SKU List'!$A$6:$C$11,3,1)</f>
        <v>50.79</v>
      </c>
      <c r="F1054" s="64">
        <f t="shared" si="16"/>
        <v>0.14312518184090744</v>
      </c>
    </row>
    <row r="1055" spans="8:8" ht="15.0" customHeight="1">
      <c r="A1055" s="25">
        <v>42911.0</v>
      </c>
      <c r="B1055" s="10" t="s">
        <v>33</v>
      </c>
      <c r="C1055" s="5">
        <v>52.343928786374434</v>
      </c>
      <c r="D1055">
        <v>26.0</v>
      </c>
      <c r="E1055" s="50">
        <f>VLOOKUP(B1055,'SKU List'!$A$6:$C$11,3,1)</f>
        <v>45.711</v>
      </c>
      <c r="F1055" s="64">
        <f t="shared" si="16"/>
        <v>0.14510574667748322</v>
      </c>
    </row>
    <row r="1056" spans="8:8" ht="15.0" customHeight="1">
      <c r="A1056" s="25">
        <v>42911.0</v>
      </c>
      <c r="B1056" s="10" t="s">
        <v>34</v>
      </c>
      <c r="C1056" s="5">
        <v>51.04400833904457</v>
      </c>
      <c r="D1056">
        <v>42.0</v>
      </c>
      <c r="E1056" s="50">
        <f>VLOOKUP(B1056,'SKU List'!$A$6:$C$11,3,1)</f>
        <v>40.632000000000005</v>
      </c>
      <c r="F1056" s="64">
        <f t="shared" si="16"/>
        <v>0.25625143579062215</v>
      </c>
    </row>
    <row r="1057" spans="8:8" ht="15.0" customHeight="1">
      <c r="A1057" s="25">
        <v>42911.0</v>
      </c>
      <c r="B1057" s="10">
        <v>8.4325322E7</v>
      </c>
      <c r="C1057" s="5">
        <v>43.47475217685668</v>
      </c>
      <c r="D1057">
        <v>22.0</v>
      </c>
      <c r="E1057" s="50">
        <f>VLOOKUP(B1057,'SKU List'!$A$6:$C$11,3,1)</f>
        <v>35.553</v>
      </c>
      <c r="F1057" s="64">
        <f t="shared" si="16"/>
        <v>0.22281529482340973</v>
      </c>
    </row>
    <row r="1058" spans="8:8" ht="15.0" customHeight="1">
      <c r="A1058" s="25">
        <v>42911.0</v>
      </c>
      <c r="B1058" s="10" t="s">
        <v>35</v>
      </c>
      <c r="C1058" s="5">
        <v>58.87184712110387</v>
      </c>
      <c r="D1058">
        <v>37.0</v>
      </c>
      <c r="E1058" s="50">
        <f>VLOOKUP(B1058,'SKU List'!$A$6:$C$11,3,1)</f>
        <v>5.079000000000001</v>
      </c>
      <c r="F1058" s="64">
        <f t="shared" si="16"/>
        <v>10.591228021481367</v>
      </c>
    </row>
    <row r="1059" spans="8:8" ht="15.0" customHeight="1">
      <c r="A1059" s="25">
        <v>42911.0</v>
      </c>
      <c r="B1059" s="10" t="s">
        <v>36</v>
      </c>
      <c r="C1059" s="5">
        <v>56.479755277113895</v>
      </c>
      <c r="D1059">
        <v>43.0</v>
      </c>
      <c r="E1059" s="50">
        <f>VLOOKUP(B1059,'SKU List'!$A$6:$C$11,3,1)</f>
        <v>10.158000000000001</v>
      </c>
      <c r="F1059" s="64">
        <f t="shared" si="16"/>
        <v>4.560125544114381</v>
      </c>
    </row>
    <row r="1060" spans="8:8">
      <c r="A1060" s="25">
        <v>42912.0</v>
      </c>
      <c r="B1060" s="10" t="s">
        <v>41</v>
      </c>
      <c r="C1060" s="5">
        <v>64.46033001429285</v>
      </c>
      <c r="D1060">
        <v>44.0</v>
      </c>
      <c r="E1060" s="50">
        <f>VLOOKUP(B1060,'SKU List'!$A$6:$C$11,3,1)</f>
        <v>50.79</v>
      </c>
      <c r="F1060" s="64">
        <f t="shared" si="16"/>
        <v>0.2691539675978116</v>
      </c>
    </row>
    <row r="1061" spans="8:8" ht="15.0" customHeight="1">
      <c r="A1061" s="25">
        <v>42912.0</v>
      </c>
      <c r="B1061" s="10" t="s">
        <v>33</v>
      </c>
      <c r="C1061" s="5">
        <v>53.783951750484974</v>
      </c>
      <c r="D1061">
        <v>26.0</v>
      </c>
      <c r="E1061" s="50">
        <f>VLOOKUP(B1061,'SKU List'!$A$6:$C$11,3,1)</f>
        <v>45.711</v>
      </c>
      <c r="F1061" s="64">
        <f t="shared" si="16"/>
        <v>0.17660851327875074</v>
      </c>
    </row>
    <row r="1062" spans="8:8" ht="15.0" customHeight="1">
      <c r="A1062" s="25">
        <v>42912.0</v>
      </c>
      <c r="B1062" s="10" t="s">
        <v>34</v>
      </c>
      <c r="C1062" s="5">
        <v>45.96542763479791</v>
      </c>
      <c r="D1062">
        <v>45.0</v>
      </c>
      <c r="E1062" s="50">
        <f>VLOOKUP(B1062,'SKU List'!$A$6:$C$11,3,1)</f>
        <v>40.632000000000005</v>
      </c>
      <c r="F1062" s="64">
        <f t="shared" si="16"/>
        <v>0.13126175513875532</v>
      </c>
    </row>
    <row r="1063" spans="8:8" ht="15.0" customHeight="1">
      <c r="A1063" s="25">
        <v>42912.0</v>
      </c>
      <c r="B1063" s="10">
        <v>8.4325322E7</v>
      </c>
      <c r="C1063" s="5">
        <v>41.60760544619654</v>
      </c>
      <c r="D1063">
        <v>23.0</v>
      </c>
      <c r="E1063" s="50">
        <f>VLOOKUP(B1063,'SKU List'!$A$6:$C$11,3,1)</f>
        <v>35.553</v>
      </c>
      <c r="F1063" s="64">
        <f t="shared" si="16"/>
        <v>0.17029801834434619</v>
      </c>
    </row>
    <row r="1064" spans="8:8" ht="15.0" customHeight="1">
      <c r="A1064" s="25">
        <v>42912.0</v>
      </c>
      <c r="B1064" s="10" t="s">
        <v>35</v>
      </c>
      <c r="C1064" s="5">
        <v>58.35628031822361</v>
      </c>
      <c r="D1064">
        <v>38.0</v>
      </c>
      <c r="E1064" s="50">
        <f>VLOOKUP(B1064,'SKU List'!$A$6:$C$11,3,1)</f>
        <v>5.079000000000001</v>
      </c>
      <c r="F1064" s="64">
        <f t="shared" si="16"/>
        <v>10.489718511168261</v>
      </c>
    </row>
    <row r="1065" spans="8:8" ht="15.0" customHeight="1">
      <c r="A1065" s="25">
        <v>42912.0</v>
      </c>
      <c r="B1065" s="10" t="s">
        <v>36</v>
      </c>
      <c r="C1065" s="5">
        <v>56.9075145760316</v>
      </c>
      <c r="D1065">
        <v>33.0</v>
      </c>
      <c r="E1065" s="50">
        <f>VLOOKUP(B1065,'SKU List'!$A$6:$C$11,3,1)</f>
        <v>10.158000000000001</v>
      </c>
      <c r="F1065" s="64">
        <f t="shared" si="16"/>
        <v>4.602236126799724</v>
      </c>
    </row>
    <row r="1066" spans="8:8">
      <c r="A1066" s="25">
        <v>42913.0</v>
      </c>
      <c r="B1066" s="10" t="s">
        <v>41</v>
      </c>
      <c r="C1066" s="5">
        <v>62.062109477017124</v>
      </c>
      <c r="D1066">
        <v>41.0</v>
      </c>
      <c r="E1066" s="50">
        <f>VLOOKUP(B1066,'SKU List'!$A$6:$C$11,3,1)</f>
        <v>50.79</v>
      </c>
      <c r="F1066" s="64">
        <f t="shared" si="16"/>
        <v>0.22193560695052422</v>
      </c>
    </row>
    <row r="1067" spans="8:8" ht="15.0" customHeight="1">
      <c r="A1067" s="25">
        <v>42913.0</v>
      </c>
      <c r="B1067" s="10" t="s">
        <v>33</v>
      </c>
      <c r="C1067" s="5">
        <v>59.34915371865519</v>
      </c>
      <c r="D1067">
        <v>29.0</v>
      </c>
      <c r="E1067" s="50">
        <f>VLOOKUP(B1067,'SKU List'!$A$6:$C$11,3,1)</f>
        <v>45.711</v>
      </c>
      <c r="F1067" s="64">
        <f t="shared" si="16"/>
        <v>0.29835605693717465</v>
      </c>
    </row>
    <row r="1068" spans="8:8" ht="15.0" customHeight="1">
      <c r="A1068" s="25">
        <v>42913.0</v>
      </c>
      <c r="B1068" s="10" t="s">
        <v>34</v>
      </c>
      <c r="C1068" s="5">
        <v>46.27956895485278</v>
      </c>
      <c r="D1068">
        <v>39.0</v>
      </c>
      <c r="E1068" s="50">
        <f>VLOOKUP(B1068,'SKU List'!$A$6:$C$11,3,1)</f>
        <v>40.632000000000005</v>
      </c>
      <c r="F1068" s="64">
        <f t="shared" si="16"/>
        <v>0.13899313237971972</v>
      </c>
    </row>
    <row r="1069" spans="8:8" ht="15.0" customHeight="1">
      <c r="A1069" s="25">
        <v>42913.0</v>
      </c>
      <c r="B1069" s="10">
        <v>8.4325322E7</v>
      </c>
      <c r="C1069" s="5">
        <v>40.69388741631507</v>
      </c>
      <c r="D1069">
        <v>20.0</v>
      </c>
      <c r="E1069" s="50">
        <f>VLOOKUP(B1069,'SKU List'!$A$6:$C$11,3,1)</f>
        <v>35.553</v>
      </c>
      <c r="F1069" s="64">
        <f t="shared" si="16"/>
        <v>0.14459785155444194</v>
      </c>
    </row>
    <row r="1070" spans="8:8" ht="15.0" customHeight="1">
      <c r="A1070" s="25">
        <v>42913.0</v>
      </c>
      <c r="B1070" s="10" t="s">
        <v>35</v>
      </c>
      <c r="C1070" s="5">
        <v>63.76218636004694</v>
      </c>
      <c r="D1070">
        <v>42.0</v>
      </c>
      <c r="E1070" s="50">
        <f>VLOOKUP(B1070,'SKU List'!$A$6:$C$11,3,1)</f>
        <v>5.079000000000001</v>
      </c>
      <c r="F1070" s="64">
        <f t="shared" si="16"/>
        <v>11.554082764332927</v>
      </c>
    </row>
    <row r="1071" spans="8:8" ht="15.0" customHeight="1">
      <c r="A1071" s="25">
        <v>42913.0</v>
      </c>
      <c r="B1071" s="10" t="s">
        <v>36</v>
      </c>
      <c r="C1071" s="5">
        <v>59.78488657070854</v>
      </c>
      <c r="D1071">
        <v>35.0</v>
      </c>
      <c r="E1071" s="50">
        <f>VLOOKUP(B1071,'SKU List'!$A$6:$C$11,3,1)</f>
        <v>10.158000000000001</v>
      </c>
      <c r="F1071" s="64">
        <f t="shared" si="16"/>
        <v>4.885497791957918</v>
      </c>
    </row>
    <row r="1072" spans="8:8">
      <c r="A1072" s="25">
        <v>42914.0</v>
      </c>
      <c r="B1072" s="10" t="s">
        <v>41</v>
      </c>
      <c r="C1072" s="5">
        <v>64.53704603700018</v>
      </c>
      <c r="D1072">
        <v>34.0</v>
      </c>
      <c r="E1072" s="50">
        <f>VLOOKUP(B1072,'SKU List'!$A$6:$C$11,3,1)</f>
        <v>50.79</v>
      </c>
      <c r="F1072" s="64">
        <f t="shared" si="16"/>
        <v>0.2706644228588341</v>
      </c>
    </row>
    <row r="1073" spans="8:8" ht="15.0" customHeight="1">
      <c r="A1073" s="25">
        <v>42914.0</v>
      </c>
      <c r="B1073" s="10" t="s">
        <v>33</v>
      </c>
      <c r="C1073" s="5">
        <v>51.040144409249756</v>
      </c>
      <c r="D1073">
        <v>27.0</v>
      </c>
      <c r="E1073" s="50">
        <f>VLOOKUP(B1073,'SKU List'!$A$6:$C$11,3,1)</f>
        <v>45.711</v>
      </c>
      <c r="F1073" s="64">
        <f t="shared" si="16"/>
        <v>0.1165834133851755</v>
      </c>
    </row>
    <row r="1074" spans="8:8" ht="15.0" customHeight="1">
      <c r="A1074" s="25">
        <v>42914.0</v>
      </c>
      <c r="B1074" s="10" t="s">
        <v>34</v>
      </c>
      <c r="C1074" s="5">
        <v>48.77632045387631</v>
      </c>
      <c r="D1074">
        <v>36.0</v>
      </c>
      <c r="E1074" s="50">
        <f>VLOOKUP(B1074,'SKU List'!$A$6:$C$11,3,1)</f>
        <v>40.632000000000005</v>
      </c>
      <c r="F1074" s="64">
        <f t="shared" si="16"/>
        <v>0.2004410428695684</v>
      </c>
    </row>
    <row r="1075" spans="8:8" ht="15.0" customHeight="1">
      <c r="A1075" s="25">
        <v>42914.0</v>
      </c>
      <c r="B1075" s="10">
        <v>8.4325322E7</v>
      </c>
      <c r="C1075" s="5">
        <v>41.245086958108025</v>
      </c>
      <c r="D1075">
        <v>23.0</v>
      </c>
      <c r="E1075" s="50">
        <f>VLOOKUP(B1075,'SKU List'!$A$6:$C$11,3,1)</f>
        <v>35.553</v>
      </c>
      <c r="F1075" s="64">
        <f t="shared" si="16"/>
        <v>0.16010145298872186</v>
      </c>
    </row>
    <row r="1076" spans="8:8" ht="15.0" customHeight="1">
      <c r="A1076" s="25">
        <v>42914.0</v>
      </c>
      <c r="B1076" s="10" t="s">
        <v>35</v>
      </c>
      <c r="C1076" s="5">
        <v>63.34041363887136</v>
      </c>
      <c r="D1076">
        <v>41.0</v>
      </c>
      <c r="E1076" s="50">
        <f>VLOOKUP(B1076,'SKU List'!$A$6:$C$11,3,1)</f>
        <v>5.079000000000001</v>
      </c>
      <c r="F1076" s="64">
        <f t="shared" si="16"/>
        <v>11.471040291173725</v>
      </c>
    </row>
    <row r="1077" spans="8:8" ht="15.0" customHeight="1">
      <c r="A1077" s="25">
        <v>42914.0</v>
      </c>
      <c r="B1077" s="10" t="s">
        <v>36</v>
      </c>
      <c r="C1077" s="5">
        <v>58.396964968669835</v>
      </c>
      <c r="D1077">
        <v>36.0</v>
      </c>
      <c r="E1077" s="50">
        <f>VLOOKUP(B1077,'SKU List'!$A$6:$C$11,3,1)</f>
        <v>10.158000000000001</v>
      </c>
      <c r="F1077" s="64">
        <f t="shared" si="16"/>
        <v>4.74886443873497</v>
      </c>
    </row>
    <row r="1078" spans="8:8">
      <c r="A1078" s="25">
        <v>42915.0</v>
      </c>
      <c r="B1078" s="10" t="s">
        <v>41</v>
      </c>
      <c r="C1078" s="5">
        <v>64.5213861924055</v>
      </c>
      <c r="D1078">
        <v>42.0</v>
      </c>
      <c r="E1078" s="50">
        <f>VLOOKUP(B1078,'SKU List'!$A$6:$C$11,3,1)</f>
        <v>50.79</v>
      </c>
      <c r="F1078" s="64">
        <f t="shared" si="16"/>
        <v>0.2703560975074917</v>
      </c>
    </row>
    <row r="1079" spans="8:8" ht="15.0" customHeight="1">
      <c r="A1079" s="25">
        <v>42915.0</v>
      </c>
      <c r="B1079" s="10" t="s">
        <v>33</v>
      </c>
      <c r="C1079" s="5">
        <v>51.23591265604826</v>
      </c>
      <c r="D1079">
        <v>30.0</v>
      </c>
      <c r="E1079" s="50">
        <f>VLOOKUP(B1079,'SKU List'!$A$6:$C$11,3,1)</f>
        <v>45.711</v>
      </c>
      <c r="F1079" s="64">
        <f t="shared" si="16"/>
        <v>0.12086615160570231</v>
      </c>
    </row>
    <row r="1080" spans="8:8" ht="15.0" customHeight="1">
      <c r="A1080" s="25">
        <v>42915.0</v>
      </c>
      <c r="B1080" s="10" t="s">
        <v>34</v>
      </c>
      <c r="C1080" s="5">
        <v>46.1866684385713</v>
      </c>
      <c r="D1080">
        <v>40.0</v>
      </c>
      <c r="E1080" s="50">
        <f>VLOOKUP(B1080,'SKU List'!$A$6:$C$11,3,1)</f>
        <v>40.632000000000005</v>
      </c>
      <c r="F1080" s="64">
        <f t="shared" si="16"/>
        <v>0.13670674440271946</v>
      </c>
    </row>
    <row r="1081" spans="8:8" ht="15.0" customHeight="1">
      <c r="A1081" s="25">
        <v>42915.0</v>
      </c>
      <c r="B1081" s="10">
        <v>8.4325322E7</v>
      </c>
      <c r="C1081" s="5">
        <v>40.825727634902336</v>
      </c>
      <c r="D1081">
        <v>19.0</v>
      </c>
      <c r="E1081" s="50">
        <f>VLOOKUP(B1081,'SKU List'!$A$6:$C$11,3,1)</f>
        <v>35.553</v>
      </c>
      <c r="F1081" s="64">
        <f t="shared" si="16"/>
        <v>0.1483061242343076</v>
      </c>
    </row>
    <row r="1082" spans="8:8" ht="15.0" customHeight="1">
      <c r="A1082" s="25">
        <v>42915.0</v>
      </c>
      <c r="B1082" s="10" t="s">
        <v>35</v>
      </c>
      <c r="C1082" s="5">
        <v>57.62264955236486</v>
      </c>
      <c r="D1082">
        <v>36.0</v>
      </c>
      <c r="E1082" s="50">
        <f>VLOOKUP(B1082,'SKU List'!$A$6:$C$11,3,1)</f>
        <v>5.079000000000001</v>
      </c>
      <c r="F1082" s="64">
        <f t="shared" si="16"/>
        <v>10.34527457223171</v>
      </c>
    </row>
    <row r="1083" spans="8:8" ht="15.0" customHeight="1">
      <c r="A1083" s="25">
        <v>42915.0</v>
      </c>
      <c r="B1083" s="10" t="s">
        <v>36</v>
      </c>
      <c r="C1083" s="5">
        <v>64.08746426784663</v>
      </c>
      <c r="D1083">
        <v>41.0</v>
      </c>
      <c r="E1083" s="50">
        <f>VLOOKUP(B1083,'SKU List'!$A$6:$C$11,3,1)</f>
        <v>10.158000000000001</v>
      </c>
      <c r="F1083" s="64">
        <f t="shared" si="16"/>
        <v>5.309063227785649</v>
      </c>
    </row>
    <row r="1084" spans="8:8">
      <c r="A1084" s="25">
        <v>42916.0</v>
      </c>
      <c r="B1084" s="10" t="s">
        <v>41</v>
      </c>
      <c r="C1084" s="5">
        <v>58.29410386261421</v>
      </c>
      <c r="D1084">
        <v>43.0</v>
      </c>
      <c r="E1084" s="50">
        <f>VLOOKUP(B1084,'SKU List'!$A$6:$C$11,3,1)</f>
        <v>50.79</v>
      </c>
      <c r="F1084" s="64">
        <f t="shared" si="16"/>
        <v>0.14774766415857862</v>
      </c>
    </row>
    <row r="1085" spans="8:8" ht="15.0" customHeight="1">
      <c r="A1085" s="25">
        <v>42916.0</v>
      </c>
      <c r="B1085" s="10" t="s">
        <v>33</v>
      </c>
      <c r="C1085" s="5">
        <v>53.0402340467488</v>
      </c>
      <c r="D1085">
        <v>27.0</v>
      </c>
      <c r="E1085" s="50">
        <f>VLOOKUP(B1085,'SKU List'!$A$6:$C$11,3,1)</f>
        <v>45.711</v>
      </c>
      <c r="F1085" s="64">
        <f t="shared" si="16"/>
        <v>0.16033851910369062</v>
      </c>
    </row>
    <row r="1086" spans="8:8" ht="15.0" customHeight="1">
      <c r="A1086" s="25">
        <v>42916.0</v>
      </c>
      <c r="B1086" s="10" t="s">
        <v>34</v>
      </c>
      <c r="C1086" s="5">
        <v>48.25162445428929</v>
      </c>
      <c r="D1086">
        <v>39.0</v>
      </c>
      <c r="E1086" s="50">
        <f>VLOOKUP(B1086,'SKU List'!$A$6:$C$11,3,1)</f>
        <v>40.632000000000005</v>
      </c>
      <c r="F1086" s="64">
        <f t="shared" si="16"/>
        <v>0.1875276741063518</v>
      </c>
    </row>
    <row r="1087" spans="8:8" ht="15.0" customHeight="1">
      <c r="A1087" s="25">
        <v>42916.0</v>
      </c>
      <c r="B1087" s="10">
        <v>8.4325322E7</v>
      </c>
      <c r="C1087" s="5">
        <v>41.82864900296069</v>
      </c>
      <c r="D1087">
        <v>22.0</v>
      </c>
      <c r="E1087" s="50">
        <f>VLOOKUP(B1087,'SKU List'!$A$6:$C$11,3,1)</f>
        <v>35.553</v>
      </c>
      <c r="F1087" s="64">
        <f t="shared" si="16"/>
        <v>0.17651531524655278</v>
      </c>
    </row>
    <row r="1088" spans="8:8" ht="15.0" customHeight="1">
      <c r="A1088" s="25">
        <v>42916.0</v>
      </c>
      <c r="B1088" s="10" t="s">
        <v>35</v>
      </c>
      <c r="C1088" s="5">
        <v>65.0986804865131</v>
      </c>
      <c r="D1088">
        <v>44.0</v>
      </c>
      <c r="E1088" s="50">
        <f>VLOOKUP(B1088,'SKU List'!$A$6:$C$11,3,1)</f>
        <v>5.079000000000001</v>
      </c>
      <c r="F1088" s="64">
        <f t="shared" si="16"/>
        <v>11.817223958754301</v>
      </c>
    </row>
    <row r="1089" spans="8:8" ht="15.0" customHeight="1">
      <c r="A1089" s="25">
        <v>42916.0</v>
      </c>
      <c r="B1089" s="10" t="s">
        <v>36</v>
      </c>
      <c r="C1089" s="5">
        <v>60.502161079697295</v>
      </c>
      <c r="D1089">
        <v>37.0</v>
      </c>
      <c r="E1089" s="50">
        <f>VLOOKUP(B1089,'SKU List'!$A$6:$C$11,3,1)</f>
        <v>10.158000000000001</v>
      </c>
      <c r="F1089" s="64">
        <f t="shared" si="16"/>
        <v>4.956109576658524</v>
      </c>
    </row>
    <row r="1090" spans="8:8">
      <c r="A1090" s="25">
        <v>42917.0</v>
      </c>
      <c r="B1090" s="10" t="s">
        <v>41</v>
      </c>
      <c r="C1090" s="5">
        <v>56.11304977826106</v>
      </c>
      <c r="D1090">
        <v>42.0</v>
      </c>
      <c r="E1090" s="50">
        <f>VLOOKUP(B1090,'SKU List'!$A$6:$C$11,3,1)</f>
        <v>50.79</v>
      </c>
      <c r="F1090" s="64">
        <f t="shared" si="16"/>
        <v>0.10480507537430711</v>
      </c>
    </row>
    <row r="1091" spans="8:8" ht="15.0" customHeight="1">
      <c r="A1091" s="25">
        <v>42917.0</v>
      </c>
      <c r="B1091" s="10" t="s">
        <v>33</v>
      </c>
      <c r="C1091" s="5">
        <v>54.979139446114885</v>
      </c>
      <c r="D1091">
        <v>27.0</v>
      </c>
      <c r="E1091" s="50">
        <f>VLOOKUP(B1091,'SKU List'!$A$6:$C$11,3,1)</f>
        <v>45.711</v>
      </c>
      <c r="F1091" s="64">
        <f t="shared" si="16"/>
        <v>0.20275512340825813</v>
      </c>
    </row>
    <row r="1092" spans="8:8" ht="15.0" customHeight="1">
      <c r="A1092" s="25">
        <v>42917.0</v>
      </c>
      <c r="B1092" s="10" t="s">
        <v>34</v>
      </c>
      <c r="C1092" s="5">
        <v>48.058668592346734</v>
      </c>
      <c r="D1092">
        <v>35.0</v>
      </c>
      <c r="E1092" s="50">
        <f>VLOOKUP(B1092,'SKU List'!$A$6:$C$11,3,1)</f>
        <v>40.632000000000005</v>
      </c>
      <c r="F1092" s="64">
        <f t="shared" si="16"/>
        <v>0.18277880961672396</v>
      </c>
    </row>
    <row r="1093" spans="8:8" ht="15.0" customHeight="1">
      <c r="A1093" s="25">
        <v>42917.0</v>
      </c>
      <c r="B1093" s="10">
        <v>8.4325322E7</v>
      </c>
      <c r="C1093" s="5">
        <v>44.69572979358992</v>
      </c>
      <c r="D1093">
        <v>23.0</v>
      </c>
      <c r="E1093" s="50">
        <f>VLOOKUP(B1093,'SKU List'!$A$6:$C$11,3,1)</f>
        <v>35.553</v>
      </c>
      <c r="F1093" s="64">
        <f t="shared" si="17" ref="F1093:F1156">(C1093-E1093)/E1093</f>
        <v>0.2571577586586202</v>
      </c>
    </row>
    <row r="1094" spans="8:8" ht="15.0" customHeight="1">
      <c r="A1094" s="25">
        <v>42917.0</v>
      </c>
      <c r="B1094" s="10" t="s">
        <v>35</v>
      </c>
      <c r="C1094" s="5">
        <v>60.187090365558035</v>
      </c>
      <c r="D1094">
        <v>34.0</v>
      </c>
      <c r="E1094" s="50">
        <f>VLOOKUP(B1094,'SKU List'!$A$6:$C$11,3,1)</f>
        <v>5.079000000000001</v>
      </c>
      <c r="F1094" s="64">
        <f t="shared" si="17"/>
        <v>10.850185147776733</v>
      </c>
    </row>
    <row r="1095" spans="8:8" ht="15.0" customHeight="1">
      <c r="A1095" s="25">
        <v>42917.0</v>
      </c>
      <c r="B1095" s="10" t="s">
        <v>36</v>
      </c>
      <c r="C1095" s="5">
        <v>59.64919693073401</v>
      </c>
      <c r="D1095">
        <v>34.0</v>
      </c>
      <c r="E1095" s="50">
        <f>VLOOKUP(B1095,'SKU List'!$A$6:$C$11,3,1)</f>
        <v>10.158000000000001</v>
      </c>
      <c r="F1095" s="64">
        <f t="shared" si="17"/>
        <v>4.872139882923213</v>
      </c>
    </row>
    <row r="1096" spans="8:8">
      <c r="A1096" s="25">
        <v>42918.0</v>
      </c>
      <c r="B1096" s="10" t="s">
        <v>41</v>
      </c>
      <c r="C1096" s="5">
        <v>62.70115146846528</v>
      </c>
      <c r="D1096">
        <v>34.0</v>
      </c>
      <c r="E1096" s="50">
        <f>VLOOKUP(B1096,'SKU List'!$A$6:$C$11,3,1)</f>
        <v>50.79</v>
      </c>
      <c r="F1096" s="64">
        <f t="shared" si="17"/>
        <v>0.23451765049153925</v>
      </c>
    </row>
    <row r="1097" spans="8:8" ht="15.0" customHeight="1">
      <c r="A1097" s="25">
        <v>42918.0</v>
      </c>
      <c r="B1097" s="10" t="s">
        <v>33</v>
      </c>
      <c r="C1097" s="5">
        <v>59.11540791917865</v>
      </c>
      <c r="D1097">
        <v>32.0</v>
      </c>
      <c r="E1097" s="50">
        <f>VLOOKUP(B1097,'SKU List'!$A$6:$C$11,3,1)</f>
        <v>45.711</v>
      </c>
      <c r="F1097" s="64">
        <f t="shared" si="17"/>
        <v>0.29324250003672314</v>
      </c>
    </row>
    <row r="1098" spans="8:8" ht="15.0" customHeight="1">
      <c r="A1098" s="25">
        <v>42918.0</v>
      </c>
      <c r="B1098" s="10" t="s">
        <v>34</v>
      </c>
      <c r="C1098" s="5">
        <v>49.13691919021999</v>
      </c>
      <c r="D1098">
        <v>45.0</v>
      </c>
      <c r="E1098" s="50">
        <f>VLOOKUP(B1098,'SKU List'!$A$6:$C$11,3,1)</f>
        <v>40.632000000000005</v>
      </c>
      <c r="F1098" s="64">
        <f t="shared" si="17"/>
        <v>0.20931579026924554</v>
      </c>
    </row>
    <row r="1099" spans="8:8" ht="15.0" customHeight="1">
      <c r="A1099" s="25">
        <v>42918.0</v>
      </c>
      <c r="B1099" s="10">
        <v>8.4325322E7</v>
      </c>
      <c r="C1099" s="5">
        <v>40.99214190089147</v>
      </c>
      <c r="D1099">
        <v>21.0</v>
      </c>
      <c r="E1099" s="50">
        <f>VLOOKUP(B1099,'SKU List'!$A$6:$C$11,3,1)</f>
        <v>35.553</v>
      </c>
      <c r="F1099" s="64">
        <f t="shared" si="17"/>
        <v>0.1529868618932712</v>
      </c>
    </row>
    <row r="1100" spans="8:8" ht="15.0" customHeight="1">
      <c r="A1100" s="25">
        <v>42918.0</v>
      </c>
      <c r="B1100" s="10" t="s">
        <v>35</v>
      </c>
      <c r="C1100" s="5">
        <v>63.117887078572316</v>
      </c>
      <c r="D1100">
        <v>43.0</v>
      </c>
      <c r="E1100" s="50">
        <f>VLOOKUP(B1100,'SKU List'!$A$6:$C$11,3,1)</f>
        <v>5.079000000000001</v>
      </c>
      <c r="F1100" s="64">
        <f t="shared" si="17"/>
        <v>11.42722722555076</v>
      </c>
    </row>
    <row r="1101" spans="8:8" ht="15.0" customHeight="1">
      <c r="A1101" s="25">
        <v>42918.0</v>
      </c>
      <c r="B1101" s="10" t="s">
        <v>36</v>
      </c>
      <c r="C1101" s="5">
        <v>58.619855632693046</v>
      </c>
      <c r="D1101">
        <v>37.0</v>
      </c>
      <c r="E1101" s="50">
        <f>VLOOKUP(B1101,'SKU List'!$A$6:$C$11,3,1)</f>
        <v>10.158000000000001</v>
      </c>
      <c r="F1101" s="64">
        <f t="shared" si="17"/>
        <v>4.770806815583091</v>
      </c>
    </row>
    <row r="1102" spans="8:8">
      <c r="A1102" s="25">
        <v>42919.0</v>
      </c>
      <c r="B1102" s="10" t="s">
        <v>41</v>
      </c>
      <c r="C1102" s="5">
        <v>65.48038770090984</v>
      </c>
      <c r="D1102">
        <v>40.0</v>
      </c>
      <c r="E1102" s="50">
        <f>VLOOKUP(B1102,'SKU List'!$A$6:$C$11,3,1)</f>
        <v>50.79</v>
      </c>
      <c r="F1102" s="64">
        <f t="shared" si="17"/>
        <v>0.28923779682830963</v>
      </c>
    </row>
    <row r="1103" spans="8:8" ht="15.0" customHeight="1">
      <c r="A1103" s="25">
        <v>42919.0</v>
      </c>
      <c r="B1103" s="10" t="s">
        <v>33</v>
      </c>
      <c r="C1103" s="5">
        <v>52.476433893906815</v>
      </c>
      <c r="D1103">
        <v>26.0</v>
      </c>
      <c r="E1103" s="50">
        <f>VLOOKUP(B1103,'SKU List'!$A$6:$C$11,3,1)</f>
        <v>45.711</v>
      </c>
      <c r="F1103" s="64">
        <f t="shared" si="17"/>
        <v>0.1480045042529548</v>
      </c>
    </row>
    <row r="1104" spans="8:8" ht="15.0" customHeight="1">
      <c r="A1104" s="25">
        <v>42919.0</v>
      </c>
      <c r="B1104" s="10" t="s">
        <v>34</v>
      </c>
      <c r="C1104" s="5">
        <v>52.54172219217852</v>
      </c>
      <c r="D1104">
        <v>44.0</v>
      </c>
      <c r="E1104" s="50">
        <f>VLOOKUP(B1104,'SKU List'!$A$6:$C$11,3,1)</f>
        <v>40.632000000000005</v>
      </c>
      <c r="F1104" s="64">
        <f t="shared" si="17"/>
        <v>0.2931118869900205</v>
      </c>
    </row>
    <row r="1105" spans="8:8" ht="15.0" customHeight="1">
      <c r="A1105" s="25">
        <v>42919.0</v>
      </c>
      <c r="B1105" s="10">
        <v>8.4325322E7</v>
      </c>
      <c r="C1105" s="5">
        <v>42.683864198804756</v>
      </c>
      <c r="D1105">
        <v>24.0</v>
      </c>
      <c r="E1105" s="50">
        <f>VLOOKUP(B1105,'SKU List'!$A$6:$C$11,3,1)</f>
        <v>35.553</v>
      </c>
      <c r="F1105" s="64">
        <f t="shared" si="17"/>
        <v>0.2005699715580896</v>
      </c>
    </row>
    <row r="1106" spans="8:8" ht="15.0" customHeight="1">
      <c r="A1106" s="25">
        <v>42919.0</v>
      </c>
      <c r="B1106" s="10" t="s">
        <v>35</v>
      </c>
      <c r="C1106" s="5">
        <v>59.61509533077302</v>
      </c>
      <c r="D1106">
        <v>38.0</v>
      </c>
      <c r="E1106" s="50">
        <f>VLOOKUP(B1106,'SKU List'!$A$6:$C$11,3,1)</f>
        <v>5.079000000000001</v>
      </c>
      <c r="F1106" s="64">
        <f t="shared" si="17"/>
        <v>10.737565530768462</v>
      </c>
    </row>
    <row r="1107" spans="8:8" ht="15.0" customHeight="1">
      <c r="A1107" s="25">
        <v>42919.0</v>
      </c>
      <c r="B1107" s="10" t="s">
        <v>36</v>
      </c>
      <c r="C1107" s="5">
        <v>64.4560507406475</v>
      </c>
      <c r="D1107">
        <v>34.0</v>
      </c>
      <c r="E1107" s="50">
        <f>VLOOKUP(B1107,'SKU List'!$A$6:$C$11,3,1)</f>
        <v>10.158000000000001</v>
      </c>
      <c r="F1107" s="64">
        <f t="shared" si="17"/>
        <v>5.34534856671072</v>
      </c>
    </row>
    <row r="1108" spans="8:8">
      <c r="A1108" s="25">
        <v>42920.0</v>
      </c>
      <c r="B1108" s="10" t="s">
        <v>41</v>
      </c>
      <c r="C1108" s="5">
        <v>61.19409512865534</v>
      </c>
      <c r="D1108">
        <v>40.0</v>
      </c>
      <c r="E1108" s="50">
        <f>VLOOKUP(B1108,'SKU List'!$A$6:$C$11,3,1)</f>
        <v>50.79</v>
      </c>
      <c r="F1108" s="64">
        <f t="shared" si="17"/>
        <v>0.20484534610465333</v>
      </c>
    </row>
    <row r="1109" spans="8:8" ht="15.0" customHeight="1">
      <c r="A1109" s="25">
        <v>42920.0</v>
      </c>
      <c r="B1109" s="10" t="s">
        <v>33</v>
      </c>
      <c r="C1109" s="5">
        <v>58.90005487314635</v>
      </c>
      <c r="D1109">
        <v>25.0</v>
      </c>
      <c r="E1109" s="50">
        <f>VLOOKUP(B1109,'SKU List'!$A$6:$C$11,3,1)</f>
        <v>45.711</v>
      </c>
      <c r="F1109" s="64">
        <f t="shared" si="17"/>
        <v>0.2885313135382371</v>
      </c>
    </row>
    <row r="1110" spans="8:8" ht="15.0" customHeight="1">
      <c r="A1110" s="25">
        <v>42920.0</v>
      </c>
      <c r="B1110" s="10" t="s">
        <v>34</v>
      </c>
      <c r="C1110" s="5">
        <v>48.26400736610315</v>
      </c>
      <c r="D1110">
        <v>41.0</v>
      </c>
      <c r="E1110" s="50">
        <f>VLOOKUP(B1110,'SKU List'!$A$6:$C$11,3,1)</f>
        <v>40.632000000000005</v>
      </c>
      <c r="F1110" s="64">
        <f t="shared" si="17"/>
        <v>0.18783243173122527</v>
      </c>
    </row>
    <row r="1111" spans="8:8" ht="15.0" customHeight="1">
      <c r="A1111" s="25">
        <v>42920.0</v>
      </c>
      <c r="B1111" s="10">
        <v>8.4325322E7</v>
      </c>
      <c r="C1111" s="5">
        <v>43.96700928407747</v>
      </c>
      <c r="D1111">
        <v>23.0</v>
      </c>
      <c r="E1111" s="50">
        <f>VLOOKUP(B1111,'SKU List'!$A$6:$C$11,3,1)</f>
        <v>35.553</v>
      </c>
      <c r="F1111" s="64">
        <f t="shared" si="17"/>
        <v>0.23666102112557233</v>
      </c>
    </row>
    <row r="1112" spans="8:8" ht="15.0" customHeight="1">
      <c r="A1112" s="25">
        <v>42920.0</v>
      </c>
      <c r="B1112" s="10" t="s">
        <v>35</v>
      </c>
      <c r="C1112" s="5">
        <v>57.90772921571426</v>
      </c>
      <c r="D1112">
        <v>33.0</v>
      </c>
      <c r="E1112" s="50">
        <f>VLOOKUP(B1112,'SKU List'!$A$6:$C$11,3,1)</f>
        <v>5.079000000000001</v>
      </c>
      <c r="F1112" s="64">
        <f t="shared" si="17"/>
        <v>10.401403665232182</v>
      </c>
    </row>
    <row r="1113" spans="8:8" ht="15.0" customHeight="1">
      <c r="A1113" s="25">
        <v>42920.0</v>
      </c>
      <c r="B1113" s="10" t="s">
        <v>36</v>
      </c>
      <c r="C1113" s="5">
        <v>62.67579686639345</v>
      </c>
      <c r="D1113">
        <v>40.0</v>
      </c>
      <c r="E1113" s="50">
        <f>VLOOKUP(B1113,'SKU List'!$A$6:$C$11,3,1)</f>
        <v>10.158000000000001</v>
      </c>
      <c r="F1113" s="64">
        <f t="shared" si="17"/>
        <v>5.1700922294145935</v>
      </c>
    </row>
    <row r="1114" spans="8:8">
      <c r="A1114" s="25">
        <v>42921.0</v>
      </c>
      <c r="B1114" s="10" t="s">
        <v>41</v>
      </c>
      <c r="C1114" s="5">
        <v>56.64895085144998</v>
      </c>
      <c r="D1114">
        <v>36.0</v>
      </c>
      <c r="E1114" s="50">
        <f>VLOOKUP(B1114,'SKU List'!$A$6:$C$11,3,1)</f>
        <v>50.79</v>
      </c>
      <c r="F1114" s="64">
        <f t="shared" si="17"/>
        <v>0.1153563861281745</v>
      </c>
    </row>
    <row r="1115" spans="8:8" ht="15.0" customHeight="1">
      <c r="A1115" s="25">
        <v>42921.0</v>
      </c>
      <c r="B1115" s="10" t="s">
        <v>33</v>
      </c>
      <c r="C1115" s="5">
        <v>52.31259763125847</v>
      </c>
      <c r="D1115">
        <v>29.0</v>
      </c>
      <c r="E1115" s="50">
        <f>VLOOKUP(B1115,'SKU List'!$A$6:$C$11,3,1)</f>
        <v>45.711</v>
      </c>
      <c r="F1115" s="64">
        <f t="shared" si="17"/>
        <v>0.14442032839488245</v>
      </c>
    </row>
    <row r="1116" spans="8:8" ht="15.0" customHeight="1">
      <c r="A1116" s="25">
        <v>42921.0</v>
      </c>
      <c r="B1116" s="10" t="s">
        <v>34</v>
      </c>
      <c r="C1116" s="5">
        <v>51.229413227390424</v>
      </c>
      <c r="D1116">
        <v>35.0</v>
      </c>
      <c r="E1116" s="50">
        <f>VLOOKUP(B1116,'SKU List'!$A$6:$C$11,3,1)</f>
        <v>40.632000000000005</v>
      </c>
      <c r="F1116" s="64">
        <f t="shared" si="17"/>
        <v>0.2608144621822804</v>
      </c>
    </row>
    <row r="1117" spans="8:8" ht="15.0" customHeight="1">
      <c r="A1117" s="25">
        <v>42921.0</v>
      </c>
      <c r="B1117" s="10">
        <v>8.4325322E7</v>
      </c>
      <c r="C1117" s="5">
        <v>46.147807237116474</v>
      </c>
      <c r="D1117">
        <v>23.0</v>
      </c>
      <c r="E1117" s="50">
        <f>VLOOKUP(B1117,'SKU List'!$A$6:$C$11,3,1)</f>
        <v>35.553</v>
      </c>
      <c r="F1117" s="64">
        <f t="shared" si="17"/>
        <v>0.2980003723206615</v>
      </c>
    </row>
    <row r="1118" spans="8:8" ht="15.0" customHeight="1">
      <c r="A1118" s="25">
        <v>42921.0</v>
      </c>
      <c r="B1118" s="10" t="s">
        <v>35</v>
      </c>
      <c r="C1118" s="5">
        <v>62.043659944047825</v>
      </c>
      <c r="D1118">
        <v>37.0</v>
      </c>
      <c r="E1118" s="50">
        <f>VLOOKUP(B1118,'SKU List'!$A$6:$C$11,3,1)</f>
        <v>5.079000000000001</v>
      </c>
      <c r="F1118" s="64">
        <f t="shared" si="17"/>
        <v>11.215723556615046</v>
      </c>
    </row>
    <row r="1119" spans="8:8" ht="15.0" customHeight="1">
      <c r="A1119" s="25">
        <v>42921.0</v>
      </c>
      <c r="B1119" s="10" t="s">
        <v>36</v>
      </c>
      <c r="C1119" s="5">
        <v>58.3128025993354</v>
      </c>
      <c r="D1119">
        <v>35.0</v>
      </c>
      <c r="E1119" s="50">
        <f>VLOOKUP(B1119,'SKU List'!$A$6:$C$11,3,1)</f>
        <v>10.158000000000001</v>
      </c>
      <c r="F1119" s="64">
        <f t="shared" si="17"/>
        <v>4.7405791099956085</v>
      </c>
    </row>
    <row r="1120" spans="8:8">
      <c r="A1120" s="25">
        <v>42922.0</v>
      </c>
      <c r="B1120" s="10" t="s">
        <v>41</v>
      </c>
      <c r="C1120" s="5">
        <v>58.1367142881316</v>
      </c>
      <c r="D1120">
        <v>42.0</v>
      </c>
      <c r="E1120" s="50">
        <f>VLOOKUP(B1120,'SKU List'!$A$6:$C$11,3,1)</f>
        <v>50.79</v>
      </c>
      <c r="F1120" s="64">
        <f t="shared" si="17"/>
        <v>0.14464883418254776</v>
      </c>
    </row>
    <row r="1121" spans="8:8" ht="15.0" customHeight="1">
      <c r="A1121" s="25">
        <v>42922.0</v>
      </c>
      <c r="B1121" s="10" t="s">
        <v>33</v>
      </c>
      <c r="C1121" s="5">
        <v>55.42646344487197</v>
      </c>
      <c r="D1121">
        <v>32.0</v>
      </c>
      <c r="E1121" s="50">
        <f>VLOOKUP(B1121,'SKU List'!$A$6:$C$11,3,1)</f>
        <v>45.711</v>
      </c>
      <c r="F1121" s="64">
        <f t="shared" si="17"/>
        <v>0.21254103924377005</v>
      </c>
    </row>
    <row r="1122" spans="8:8" ht="15.0" customHeight="1">
      <c r="A1122" s="25">
        <v>42922.0</v>
      </c>
      <c r="B1122" s="10" t="s">
        <v>34</v>
      </c>
      <c r="C1122" s="5">
        <v>48.66337162851954</v>
      </c>
      <c r="D1122">
        <v>41.0</v>
      </c>
      <c r="E1122" s="50">
        <f>VLOOKUP(B1122,'SKU List'!$A$6:$C$11,3,1)</f>
        <v>40.632000000000005</v>
      </c>
      <c r="F1122" s="64">
        <f t="shared" si="17"/>
        <v>0.1976612430724438</v>
      </c>
    </row>
    <row r="1123" spans="8:8" ht="15.0" customHeight="1">
      <c r="A1123" s="25">
        <v>42922.0</v>
      </c>
      <c r="B1123" s="10">
        <v>8.4325322E7</v>
      </c>
      <c r="C1123" s="5">
        <v>41.22069503925199</v>
      </c>
      <c r="D1123">
        <v>19.0</v>
      </c>
      <c r="E1123" s="50">
        <f>VLOOKUP(B1123,'SKU List'!$A$6:$C$11,3,1)</f>
        <v>35.553</v>
      </c>
      <c r="F1123" s="64">
        <f t="shared" si="17"/>
        <v>0.15941538095946886</v>
      </c>
    </row>
    <row r="1124" spans="8:8" ht="15.0" customHeight="1">
      <c r="A1124" s="25">
        <v>42922.0</v>
      </c>
      <c r="B1124" s="10" t="s">
        <v>35</v>
      </c>
      <c r="C1124" s="5">
        <v>65.60806658721283</v>
      </c>
      <c r="D1124">
        <v>36.0</v>
      </c>
      <c r="E1124" s="50">
        <f>VLOOKUP(B1124,'SKU List'!$A$6:$C$11,3,1)</f>
        <v>5.079000000000001</v>
      </c>
      <c r="F1124" s="64">
        <f t="shared" si="17"/>
        <v>11.917516555859978</v>
      </c>
    </row>
    <row r="1125" spans="8:8" ht="15.0" customHeight="1">
      <c r="A1125" s="25">
        <v>42922.0</v>
      </c>
      <c r="B1125" s="10" t="s">
        <v>36</v>
      </c>
      <c r="C1125" s="5">
        <v>64.23961411849285</v>
      </c>
      <c r="D1125">
        <v>44.0</v>
      </c>
      <c r="E1125" s="50">
        <f>VLOOKUP(B1125,'SKU List'!$A$6:$C$11,3,1)</f>
        <v>10.158000000000001</v>
      </c>
      <c r="F1125" s="64">
        <f t="shared" si="17"/>
        <v>5.324041555275925</v>
      </c>
    </row>
    <row r="1126" spans="8:8">
      <c r="A1126" s="25">
        <v>42923.0</v>
      </c>
      <c r="B1126" s="10" t="s">
        <v>41</v>
      </c>
      <c r="C1126" s="5">
        <v>64.03654946975189</v>
      </c>
      <c r="D1126">
        <v>36.0</v>
      </c>
      <c r="E1126" s="50">
        <f>VLOOKUP(B1126,'SKU List'!$A$6:$C$11,3,1)</f>
        <v>50.79</v>
      </c>
      <c r="F1126" s="64">
        <f t="shared" si="17"/>
        <v>0.2608101884180329</v>
      </c>
    </row>
    <row r="1127" spans="8:8" ht="15.0" customHeight="1">
      <c r="A1127" s="25">
        <v>42923.0</v>
      </c>
      <c r="B1127" s="10" t="s">
        <v>33</v>
      </c>
      <c r="C1127" s="5">
        <v>50.9450647112391</v>
      </c>
      <c r="D1127">
        <v>30.0</v>
      </c>
      <c r="E1127" s="50">
        <f>VLOOKUP(B1127,'SKU List'!$A$6:$C$11,3,1)</f>
        <v>45.711</v>
      </c>
      <c r="F1127" s="64">
        <f t="shared" si="17"/>
        <v>0.11450339548990615</v>
      </c>
    </row>
    <row r="1128" spans="8:8" ht="15.0" customHeight="1">
      <c r="A1128" s="25">
        <v>42923.0</v>
      </c>
      <c r="B1128" s="10" t="s">
        <v>34</v>
      </c>
      <c r="C1128" s="5">
        <v>47.991339417898985</v>
      </c>
      <c r="D1128">
        <v>46.0</v>
      </c>
      <c r="E1128" s="50">
        <f>VLOOKUP(B1128,'SKU List'!$A$6:$C$11,3,1)</f>
        <v>40.632000000000005</v>
      </c>
      <c r="F1128" s="64">
        <f t="shared" si="17"/>
        <v>0.1811217616139737</v>
      </c>
    </row>
    <row r="1129" spans="8:8" ht="15.0" customHeight="1">
      <c r="A1129" s="25">
        <v>42923.0</v>
      </c>
      <c r="B1129" s="10">
        <v>8.4325322E7</v>
      </c>
      <c r="C1129" s="5">
        <v>42.73499542740368</v>
      </c>
      <c r="D1129">
        <v>20.0</v>
      </c>
      <c r="E1129" s="50">
        <f>VLOOKUP(B1129,'SKU List'!$A$6:$C$11,3,1)</f>
        <v>35.553</v>
      </c>
      <c r="F1129" s="64">
        <f t="shared" si="17"/>
        <v>0.20200814073084367</v>
      </c>
    </row>
    <row r="1130" spans="8:8" ht="15.0" customHeight="1">
      <c r="A1130" s="25">
        <v>42923.0</v>
      </c>
      <c r="B1130" s="10" t="s">
        <v>35</v>
      </c>
      <c r="C1130" s="5">
        <v>62.48350325951218</v>
      </c>
      <c r="D1130">
        <v>43.0</v>
      </c>
      <c r="E1130" s="50">
        <f>VLOOKUP(B1130,'SKU List'!$A$6:$C$11,3,1)</f>
        <v>5.079000000000001</v>
      </c>
      <c r="F1130" s="64">
        <f t="shared" si="17"/>
        <v>11.302323933749198</v>
      </c>
    </row>
    <row r="1131" spans="8:8" ht="15.0" customHeight="1">
      <c r="A1131" s="25">
        <v>42923.0</v>
      </c>
      <c r="B1131" s="10" t="s">
        <v>36</v>
      </c>
      <c r="C1131" s="5">
        <v>56.56162266085227</v>
      </c>
      <c r="D1131">
        <v>33.0</v>
      </c>
      <c r="E1131" s="50">
        <f>VLOOKUP(B1131,'SKU List'!$A$6:$C$11,3,1)</f>
        <v>10.158000000000001</v>
      </c>
      <c r="F1131" s="64">
        <f t="shared" si="17"/>
        <v>4.5681849439704925</v>
      </c>
    </row>
    <row r="1132" spans="8:8">
      <c r="A1132" s="25">
        <v>42924.0</v>
      </c>
      <c r="B1132" s="10" t="s">
        <v>41</v>
      </c>
      <c r="C1132" s="5">
        <v>60.141485699747335</v>
      </c>
      <c r="D1132">
        <v>35.0</v>
      </c>
      <c r="E1132" s="50">
        <f>VLOOKUP(B1132,'SKU List'!$A$6:$C$11,3,1)</f>
        <v>50.79</v>
      </c>
      <c r="F1132" s="64">
        <f t="shared" si="17"/>
        <v>0.18412060838250316</v>
      </c>
    </row>
    <row r="1133" spans="8:8" ht="15.0" customHeight="1">
      <c r="A1133" s="25">
        <v>42924.0</v>
      </c>
      <c r="B1133" s="10" t="s">
        <v>33</v>
      </c>
      <c r="C1133" s="5">
        <v>51.55934831008434</v>
      </c>
      <c r="D1133">
        <v>32.0</v>
      </c>
      <c r="E1133" s="50">
        <f>VLOOKUP(B1133,'SKU List'!$A$6:$C$11,3,1)</f>
        <v>45.711</v>
      </c>
      <c r="F1133" s="64">
        <f t="shared" si="17"/>
        <v>0.12794181510105535</v>
      </c>
    </row>
    <row r="1134" spans="8:8" ht="15.0" customHeight="1">
      <c r="A1134" s="25">
        <v>42924.0</v>
      </c>
      <c r="B1134" s="10" t="s">
        <v>34</v>
      </c>
      <c r="C1134" s="5">
        <v>51.43082079766684</v>
      </c>
      <c r="D1134">
        <v>36.0</v>
      </c>
      <c r="E1134" s="50">
        <f>VLOOKUP(B1134,'SKU List'!$A$6:$C$11,3,1)</f>
        <v>40.632000000000005</v>
      </c>
      <c r="F1134" s="64">
        <f t="shared" si="17"/>
        <v>0.2657713328821331</v>
      </c>
    </row>
    <row r="1135" spans="8:8" ht="15.0" customHeight="1">
      <c r="A1135" s="25">
        <v>42924.0</v>
      </c>
      <c r="B1135" s="10">
        <v>8.4325322E7</v>
      </c>
      <c r="C1135" s="5">
        <v>42.57399680696703</v>
      </c>
      <c r="D1135">
        <v>19.0</v>
      </c>
      <c r="E1135" s="50">
        <f>VLOOKUP(B1135,'SKU List'!$A$6:$C$11,3,1)</f>
        <v>35.553</v>
      </c>
      <c r="F1135" s="64">
        <f t="shared" si="17"/>
        <v>0.19747972905147343</v>
      </c>
    </row>
    <row r="1136" spans="8:8" ht="15.0" customHeight="1">
      <c r="A1136" s="25">
        <v>42924.0</v>
      </c>
      <c r="B1136" s="10" t="s">
        <v>35</v>
      </c>
      <c r="C1136" s="5">
        <v>64.4310062990973</v>
      </c>
      <c r="D1136">
        <v>35.0</v>
      </c>
      <c r="E1136" s="50">
        <f>VLOOKUP(B1136,'SKU List'!$A$6:$C$11,3,1)</f>
        <v>5.079000000000001</v>
      </c>
      <c r="F1136" s="64">
        <f t="shared" si="17"/>
        <v>11.685766154577141</v>
      </c>
    </row>
    <row r="1137" spans="8:8" ht="15.0" customHeight="1">
      <c r="A1137" s="25">
        <v>42924.0</v>
      </c>
      <c r="B1137" s="10" t="s">
        <v>36</v>
      </c>
      <c r="C1137" s="5">
        <v>57.06658202697279</v>
      </c>
      <c r="D1137">
        <v>40.0</v>
      </c>
      <c r="E1137" s="50">
        <f>VLOOKUP(B1137,'SKU List'!$A$6:$C$11,3,1)</f>
        <v>10.158000000000001</v>
      </c>
      <c r="F1137" s="64">
        <f t="shared" si="17"/>
        <v>4.617895454515927</v>
      </c>
    </row>
    <row r="1138" spans="8:8">
      <c r="A1138" s="25">
        <v>42925.0</v>
      </c>
      <c r="B1138" s="10" t="s">
        <v>41</v>
      </c>
      <c r="C1138" s="5">
        <v>57.3197309253026</v>
      </c>
      <c r="D1138">
        <v>33.0</v>
      </c>
      <c r="E1138" s="50">
        <f>VLOOKUP(B1138,'SKU List'!$A$6:$C$11,3,1)</f>
        <v>50.79</v>
      </c>
      <c r="F1138" s="64">
        <f t="shared" si="17"/>
        <v>0.128563318080382</v>
      </c>
    </row>
    <row r="1139" spans="8:8" ht="15.0" customHeight="1">
      <c r="A1139" s="25">
        <v>42925.0</v>
      </c>
      <c r="B1139" s="10" t="s">
        <v>33</v>
      </c>
      <c r="C1139" s="5">
        <v>57.071493699188885</v>
      </c>
      <c r="D1139">
        <v>27.0</v>
      </c>
      <c r="E1139" s="50">
        <f>VLOOKUP(B1139,'SKU List'!$A$6:$C$11,3,1)</f>
        <v>45.711</v>
      </c>
      <c r="F1139" s="64">
        <f t="shared" si="17"/>
        <v>0.2485286626673861</v>
      </c>
    </row>
    <row r="1140" spans="8:8" ht="15.0" customHeight="1">
      <c r="A1140" s="25">
        <v>42925.0</v>
      </c>
      <c r="B1140" s="10" t="s">
        <v>34</v>
      </c>
      <c r="C1140" s="5">
        <v>48.38652983911982</v>
      </c>
      <c r="D1140">
        <v>42.0</v>
      </c>
      <c r="E1140" s="50">
        <f>VLOOKUP(B1140,'SKU List'!$A$6:$C$11,3,1)</f>
        <v>40.632000000000005</v>
      </c>
      <c r="F1140" s="64">
        <f t="shared" si="17"/>
        <v>0.19084784994880416</v>
      </c>
    </row>
    <row r="1141" spans="8:8" ht="15.0" customHeight="1">
      <c r="A1141" s="25">
        <v>42925.0</v>
      </c>
      <c r="B1141" s="10">
        <v>8.4325322E7</v>
      </c>
      <c r="C1141" s="5">
        <v>43.94896488936669</v>
      </c>
      <c r="D1141">
        <v>22.0</v>
      </c>
      <c r="E1141" s="50">
        <f>VLOOKUP(B1141,'SKU List'!$A$6:$C$11,3,1)</f>
        <v>35.553</v>
      </c>
      <c r="F1141" s="64">
        <f t="shared" si="17"/>
        <v>0.23615348604524783</v>
      </c>
    </row>
    <row r="1142" spans="8:8" ht="15.0" customHeight="1">
      <c r="A1142" s="25">
        <v>42925.0</v>
      </c>
      <c r="B1142" s="10" t="s">
        <v>35</v>
      </c>
      <c r="C1142" s="5">
        <v>60.62067689948626</v>
      </c>
      <c r="D1142">
        <v>36.0</v>
      </c>
      <c r="E1142" s="50">
        <f>VLOOKUP(B1142,'SKU List'!$A$6:$C$11,3,1)</f>
        <v>5.079000000000001</v>
      </c>
      <c r="F1142" s="64">
        <f t="shared" si="17"/>
        <v>10.935553632503693</v>
      </c>
    </row>
    <row r="1143" spans="8:8" ht="15.0" customHeight="1">
      <c r="A1143" s="25">
        <v>42925.0</v>
      </c>
      <c r="B1143" s="10" t="s">
        <v>36</v>
      </c>
      <c r="C1143" s="5">
        <v>57.330490859372404</v>
      </c>
      <c r="D1143">
        <v>37.0</v>
      </c>
      <c r="E1143" s="50">
        <f>VLOOKUP(B1143,'SKU List'!$A$6:$C$11,3,1)</f>
        <v>10.158000000000001</v>
      </c>
      <c r="F1143" s="64">
        <f t="shared" si="17"/>
        <v>4.6438758475460125</v>
      </c>
    </row>
    <row r="1144" spans="8:8">
      <c r="A1144" s="25">
        <v>42926.0</v>
      </c>
      <c r="B1144" s="10" t="s">
        <v>41</v>
      </c>
      <c r="C1144" s="5">
        <v>56.708602997707914</v>
      </c>
      <c r="D1144">
        <v>40.0</v>
      </c>
      <c r="E1144" s="50">
        <f>VLOOKUP(B1144,'SKU List'!$A$6:$C$11,3,1)</f>
        <v>50.79</v>
      </c>
      <c r="F1144" s="64">
        <f t="shared" si="17"/>
        <v>0.11653087217381206</v>
      </c>
    </row>
    <row r="1145" spans="8:8" ht="15.0" customHeight="1">
      <c r="A1145" s="25">
        <v>42926.0</v>
      </c>
      <c r="B1145" s="10" t="s">
        <v>33</v>
      </c>
      <c r="C1145" s="5">
        <v>51.91688344469869</v>
      </c>
      <c r="D1145">
        <v>28.0</v>
      </c>
      <c r="E1145" s="50">
        <f>VLOOKUP(B1145,'SKU List'!$A$6:$C$11,3,1)</f>
        <v>45.711</v>
      </c>
      <c r="F1145" s="64">
        <f t="shared" si="17"/>
        <v>0.1357634583513529</v>
      </c>
    </row>
    <row r="1146" spans="8:8" ht="15.0" customHeight="1">
      <c r="A1146" s="25">
        <v>42926.0</v>
      </c>
      <c r="B1146" s="10" t="s">
        <v>34</v>
      </c>
      <c r="C1146" s="5">
        <v>47.50212745989804</v>
      </c>
      <c r="D1146">
        <v>37.0</v>
      </c>
      <c r="E1146" s="50">
        <f>VLOOKUP(B1146,'SKU List'!$A$6:$C$11,3,1)</f>
        <v>40.632000000000005</v>
      </c>
      <c r="F1146" s="64">
        <f t="shared" si="17"/>
        <v>0.16908169570530704</v>
      </c>
    </row>
    <row r="1147" spans="8:8" ht="15.0" customHeight="1">
      <c r="A1147" s="25">
        <v>42926.0</v>
      </c>
      <c r="B1147" s="10">
        <v>8.4325322E7</v>
      </c>
      <c r="C1147" s="5">
        <v>39.2958091382535</v>
      </c>
      <c r="D1147">
        <v>19.0</v>
      </c>
      <c r="E1147" s="50">
        <f>VLOOKUP(B1147,'SKU List'!$A$6:$C$11,3,1)</f>
        <v>35.553</v>
      </c>
      <c r="F1147" s="64">
        <f t="shared" si="17"/>
        <v>0.10527407358741896</v>
      </c>
    </row>
    <row r="1148" spans="8:8" ht="15.0" customHeight="1">
      <c r="A1148" s="25">
        <v>42926.0</v>
      </c>
      <c r="B1148" s="10" t="s">
        <v>35</v>
      </c>
      <c r="C1148" s="5">
        <v>61.4195333919616</v>
      </c>
      <c r="D1148">
        <v>40.0</v>
      </c>
      <c r="E1148" s="50">
        <f>VLOOKUP(B1148,'SKU List'!$A$6:$C$11,3,1)</f>
        <v>5.079000000000001</v>
      </c>
      <c r="F1148" s="64">
        <f t="shared" si="17"/>
        <v>11.09283980940374</v>
      </c>
    </row>
    <row r="1149" spans="8:8" ht="15.0" customHeight="1">
      <c r="A1149" s="25">
        <v>42926.0</v>
      </c>
      <c r="B1149" s="10" t="s">
        <v>36</v>
      </c>
      <c r="C1149" s="5">
        <v>64.75126637856015</v>
      </c>
      <c r="D1149">
        <v>41.0</v>
      </c>
      <c r="E1149" s="50">
        <f>VLOOKUP(B1149,'SKU List'!$A$6:$C$11,3,1)</f>
        <v>10.158000000000001</v>
      </c>
      <c r="F1149" s="64">
        <f t="shared" si="17"/>
        <v>5.37441094492618</v>
      </c>
    </row>
    <row r="1150" spans="8:8">
      <c r="A1150" s="25">
        <v>42927.0</v>
      </c>
      <c r="B1150" s="10" t="s">
        <v>41</v>
      </c>
      <c r="C1150" s="5">
        <v>58.70566800634507</v>
      </c>
      <c r="D1150">
        <v>33.0</v>
      </c>
      <c r="E1150" s="50">
        <f>VLOOKUP(B1150,'SKU List'!$A$6:$C$11,3,1)</f>
        <v>50.79</v>
      </c>
      <c r="F1150" s="64">
        <f t="shared" si="17"/>
        <v>0.15585091565948164</v>
      </c>
    </row>
    <row r="1151" spans="8:8" ht="15.0" customHeight="1">
      <c r="A1151" s="25">
        <v>42927.0</v>
      </c>
      <c r="B1151" s="10" t="s">
        <v>33</v>
      </c>
      <c r="C1151" s="5">
        <v>57.97338815420073</v>
      </c>
      <c r="D1151">
        <v>30.0</v>
      </c>
      <c r="E1151" s="50">
        <f>VLOOKUP(B1151,'SKU List'!$A$6:$C$11,3,1)</f>
        <v>45.711</v>
      </c>
      <c r="F1151" s="64">
        <f t="shared" si="17"/>
        <v>0.2682590219903465</v>
      </c>
    </row>
    <row r="1152" spans="8:8" ht="15.0" customHeight="1">
      <c r="A1152" s="25">
        <v>42927.0</v>
      </c>
      <c r="B1152" s="10" t="s">
        <v>34</v>
      </c>
      <c r="C1152" s="5">
        <v>50.44947952146865</v>
      </c>
      <c r="D1152">
        <v>36.0</v>
      </c>
      <c r="E1152" s="50">
        <f>VLOOKUP(B1152,'SKU List'!$A$6:$C$11,3,1)</f>
        <v>40.632000000000005</v>
      </c>
      <c r="F1152" s="64">
        <f t="shared" si="17"/>
        <v>0.2416194014931248</v>
      </c>
    </row>
    <row r="1153" spans="8:8" ht="15.0" customHeight="1">
      <c r="A1153" s="25">
        <v>42927.0</v>
      </c>
      <c r="B1153" s="10">
        <v>8.4325322E7</v>
      </c>
      <c r="C1153" s="5">
        <v>42.98009958260449</v>
      </c>
      <c r="D1153">
        <v>21.0</v>
      </c>
      <c r="E1153" s="50">
        <f>VLOOKUP(B1153,'SKU List'!$A$6:$C$11,3,1)</f>
        <v>35.553</v>
      </c>
      <c r="F1153" s="64">
        <f t="shared" si="17"/>
        <v>0.20890219060570112</v>
      </c>
    </row>
    <row r="1154" spans="8:8" ht="15.0" customHeight="1">
      <c r="A1154" s="25">
        <v>42927.0</v>
      </c>
      <c r="B1154" s="10" t="s">
        <v>35</v>
      </c>
      <c r="C1154" s="5">
        <v>61.900476158130616</v>
      </c>
      <c r="D1154">
        <v>35.0</v>
      </c>
      <c r="E1154" s="50">
        <f>VLOOKUP(B1154,'SKU List'!$A$6:$C$11,3,1)</f>
        <v>5.079000000000001</v>
      </c>
      <c r="F1154" s="64">
        <f t="shared" si="17"/>
        <v>11.187532222510457</v>
      </c>
    </row>
    <row r="1155" spans="8:8" ht="15.0" customHeight="1">
      <c r="A1155" s="25">
        <v>42927.0</v>
      </c>
      <c r="B1155" s="10" t="s">
        <v>36</v>
      </c>
      <c r="C1155" s="5">
        <v>56.476217967520746</v>
      </c>
      <c r="D1155">
        <v>41.0</v>
      </c>
      <c r="E1155" s="50">
        <f>VLOOKUP(B1155,'SKU List'!$A$6:$C$11,3,1)</f>
        <v>10.158000000000001</v>
      </c>
      <c r="F1155" s="64">
        <f t="shared" si="17"/>
        <v>4.559777315172351</v>
      </c>
    </row>
    <row r="1156" spans="8:8">
      <c r="A1156" s="25">
        <v>42928.0</v>
      </c>
      <c r="B1156" s="10" t="s">
        <v>41</v>
      </c>
      <c r="C1156" s="5">
        <v>56.461411117107495</v>
      </c>
      <c r="D1156">
        <v>42.0</v>
      </c>
      <c r="E1156" s="50">
        <f>VLOOKUP(B1156,'SKU List'!$A$6:$C$11,3,1)</f>
        <v>50.79</v>
      </c>
      <c r="F1156" s="64">
        <f t="shared" si="17"/>
        <v>0.11166393221318166</v>
      </c>
    </row>
    <row r="1157" spans="8:8" ht="15.0" customHeight="1">
      <c r="A1157" s="25">
        <v>42928.0</v>
      </c>
      <c r="B1157" s="10" t="s">
        <v>33</v>
      </c>
      <c r="C1157" s="5">
        <v>51.8808109850932</v>
      </c>
      <c r="D1157">
        <v>27.0</v>
      </c>
      <c r="E1157" s="50">
        <f>VLOOKUP(B1157,'SKU List'!$A$6:$C$11,3,1)</f>
        <v>45.711</v>
      </c>
      <c r="F1157" s="64">
        <f t="shared" si="18" ref="F1157:F1220">(C1157-E1157)/E1157</f>
        <v>0.13497431657791778</v>
      </c>
    </row>
    <row r="1158" spans="8:8" ht="15.0" customHeight="1">
      <c r="A1158" s="25">
        <v>42928.0</v>
      </c>
      <c r="B1158" s="10" t="s">
        <v>34</v>
      </c>
      <c r="C1158" s="5">
        <v>46.12321271747562</v>
      </c>
      <c r="D1158">
        <v>41.0</v>
      </c>
      <c r="E1158" s="50">
        <f>VLOOKUP(B1158,'SKU List'!$A$6:$C$11,3,1)</f>
        <v>40.632000000000005</v>
      </c>
      <c r="F1158" s="64">
        <f t="shared" si="18"/>
        <v>0.13514502651790736</v>
      </c>
    </row>
    <row r="1159" spans="8:8" ht="15.0" customHeight="1">
      <c r="A1159" s="25">
        <v>42928.0</v>
      </c>
      <c r="B1159" s="10">
        <v>8.4325322E7</v>
      </c>
      <c r="C1159" s="5">
        <v>44.46957542043101</v>
      </c>
      <c r="D1159">
        <v>20.0</v>
      </c>
      <c r="E1159" s="50">
        <f>VLOOKUP(B1159,'SKU List'!$A$6:$C$11,3,1)</f>
        <v>35.553</v>
      </c>
      <c r="F1159" s="64">
        <f t="shared" si="18"/>
        <v>0.250796709713133</v>
      </c>
    </row>
    <row r="1160" spans="8:8" ht="15.0" customHeight="1">
      <c r="A1160" s="25">
        <v>42928.0</v>
      </c>
      <c r="B1160" s="10" t="s">
        <v>35</v>
      </c>
      <c r="C1160" s="5">
        <v>63.2443925527381</v>
      </c>
      <c r="D1160">
        <v>36.0</v>
      </c>
      <c r="E1160" s="50">
        <f>VLOOKUP(B1160,'SKU List'!$A$6:$C$11,3,1)</f>
        <v>5.079000000000001</v>
      </c>
      <c r="F1160" s="64">
        <f t="shared" si="18"/>
        <v>11.452134781007697</v>
      </c>
    </row>
    <row r="1161" spans="8:8" ht="15.0" customHeight="1">
      <c r="A1161" s="25">
        <v>42928.0</v>
      </c>
      <c r="B1161" s="10" t="s">
        <v>36</v>
      </c>
      <c r="C1161" s="5">
        <v>62.50802591077431</v>
      </c>
      <c r="D1161">
        <v>38.0</v>
      </c>
      <c r="E1161" s="50">
        <f>VLOOKUP(B1161,'SKU List'!$A$6:$C$11,3,1)</f>
        <v>10.158000000000001</v>
      </c>
      <c r="F1161" s="64">
        <f t="shared" si="18"/>
        <v>5.1535760888732325</v>
      </c>
    </row>
    <row r="1162" spans="8:8">
      <c r="A1162" s="25">
        <v>42929.0</v>
      </c>
      <c r="B1162" s="10" t="s">
        <v>41</v>
      </c>
      <c r="C1162" s="5">
        <v>57.446338398546246</v>
      </c>
      <c r="D1162">
        <v>36.0</v>
      </c>
      <c r="E1162" s="50">
        <f>VLOOKUP(B1162,'SKU List'!$A$6:$C$11,3,1)</f>
        <v>50.79</v>
      </c>
      <c r="F1162" s="64">
        <f t="shared" si="18"/>
        <v>0.13105608187726417</v>
      </c>
    </row>
    <row r="1163" spans="8:8" ht="15.0" customHeight="1">
      <c r="A1163" s="25">
        <v>42929.0</v>
      </c>
      <c r="B1163" s="10" t="s">
        <v>33</v>
      </c>
      <c r="C1163" s="5">
        <v>59.03039154013426</v>
      </c>
      <c r="D1163">
        <v>30.0</v>
      </c>
      <c r="E1163" s="50">
        <f>VLOOKUP(B1163,'SKU List'!$A$6:$C$11,3,1)</f>
        <v>45.711</v>
      </c>
      <c r="F1163" s="64">
        <f t="shared" si="18"/>
        <v>0.2913826330671887</v>
      </c>
    </row>
    <row r="1164" spans="8:8" ht="15.0" customHeight="1">
      <c r="A1164" s="25">
        <v>42929.0</v>
      </c>
      <c r="B1164" s="10" t="s">
        <v>34</v>
      </c>
      <c r="C1164" s="5">
        <v>50.33315962713597</v>
      </c>
      <c r="D1164">
        <v>39.0</v>
      </c>
      <c r="E1164" s="50">
        <f>VLOOKUP(B1164,'SKU List'!$A$6:$C$11,3,1)</f>
        <v>40.632000000000005</v>
      </c>
      <c r="F1164" s="64">
        <f t="shared" si="18"/>
        <v>0.23875663583224954</v>
      </c>
    </row>
    <row r="1165" spans="8:8" ht="15.0" customHeight="1">
      <c r="A1165" s="25">
        <v>42929.0</v>
      </c>
      <c r="B1165" s="10">
        <v>8.4325322E7</v>
      </c>
      <c r="C1165" s="5">
        <v>45.56105385971924</v>
      </c>
      <c r="D1165">
        <v>24.0</v>
      </c>
      <c r="E1165" s="50">
        <f>VLOOKUP(B1165,'SKU List'!$A$6:$C$11,3,1)</f>
        <v>35.553</v>
      </c>
      <c r="F1165" s="64">
        <f t="shared" si="18"/>
        <v>0.2814967473833218</v>
      </c>
    </row>
    <row r="1166" spans="8:8" ht="15.0" customHeight="1">
      <c r="A1166" s="25">
        <v>42929.0</v>
      </c>
      <c r="B1166" s="10" t="s">
        <v>35</v>
      </c>
      <c r="C1166" s="5">
        <v>55.927961282361636</v>
      </c>
      <c r="D1166">
        <v>36.0</v>
      </c>
      <c r="E1166" s="50">
        <f>VLOOKUP(B1166,'SKU List'!$A$6:$C$11,3,1)</f>
        <v>5.079000000000001</v>
      </c>
      <c r="F1166" s="64">
        <f t="shared" si="18"/>
        <v>10.011608836850094</v>
      </c>
    </row>
    <row r="1167" spans="8:8" ht="15.0" customHeight="1">
      <c r="A1167" s="25">
        <v>42929.0</v>
      </c>
      <c r="B1167" s="10" t="s">
        <v>36</v>
      </c>
      <c r="C1167" s="5">
        <v>62.79142885285187</v>
      </c>
      <c r="D1167">
        <v>36.0</v>
      </c>
      <c r="E1167" s="50">
        <f>VLOOKUP(B1167,'SKU List'!$A$6:$C$11,3,1)</f>
        <v>10.158000000000001</v>
      </c>
      <c r="F1167" s="64">
        <f t="shared" si="18"/>
        <v>5.1814755712592895</v>
      </c>
    </row>
    <row r="1168" spans="8:8">
      <c r="A1168" s="25">
        <v>42930.0</v>
      </c>
      <c r="B1168" s="10" t="s">
        <v>41</v>
      </c>
      <c r="C1168" s="5">
        <v>62.103495617595826</v>
      </c>
      <c r="D1168">
        <v>36.0</v>
      </c>
      <c r="E1168" s="50">
        <f>VLOOKUP(B1168,'SKU List'!$A$6:$C$11,3,1)</f>
        <v>50.79</v>
      </c>
      <c r="F1168" s="64">
        <f t="shared" si="18"/>
        <v>0.2227504551603825</v>
      </c>
    </row>
    <row r="1169" spans="8:8" ht="15.0" customHeight="1">
      <c r="A1169" s="25">
        <v>42930.0</v>
      </c>
      <c r="B1169" s="10" t="s">
        <v>33</v>
      </c>
      <c r="C1169" s="5">
        <v>57.08625955367349</v>
      </c>
      <c r="D1169">
        <v>27.0</v>
      </c>
      <c r="E1169" s="50">
        <f>VLOOKUP(B1169,'SKU List'!$A$6:$C$11,3,1)</f>
        <v>45.711</v>
      </c>
      <c r="F1169" s="64">
        <f t="shared" si="18"/>
        <v>0.2488516889517511</v>
      </c>
    </row>
    <row r="1170" spans="8:8" ht="15.0" customHeight="1">
      <c r="A1170" s="25">
        <v>42930.0</v>
      </c>
      <c r="B1170" s="10" t="s">
        <v>34</v>
      </c>
      <c r="C1170" s="5">
        <v>47.122187462153526</v>
      </c>
      <c r="D1170">
        <v>38.0</v>
      </c>
      <c r="E1170" s="50">
        <f>VLOOKUP(B1170,'SKU List'!$A$6:$C$11,3,1)</f>
        <v>40.632000000000005</v>
      </c>
      <c r="F1170" s="64">
        <f t="shared" si="18"/>
        <v>0.15973093773758418</v>
      </c>
    </row>
    <row r="1171" spans="8:8" ht="15.0" customHeight="1">
      <c r="A1171" s="25">
        <v>42930.0</v>
      </c>
      <c r="B1171" s="10">
        <v>8.4325322E7</v>
      </c>
      <c r="C1171" s="5">
        <v>45.522397677801784</v>
      </c>
      <c r="D1171">
        <v>24.0</v>
      </c>
      <c r="E1171" s="50">
        <f>VLOOKUP(B1171,'SKU List'!$A$6:$C$11,3,1)</f>
        <v>35.553</v>
      </c>
      <c r="F1171" s="64">
        <f t="shared" si="18"/>
        <v>0.2804094641184088</v>
      </c>
    </row>
    <row r="1172" spans="8:8" ht="15.0" customHeight="1">
      <c r="A1172" s="25">
        <v>42930.0</v>
      </c>
      <c r="B1172" s="10" t="s">
        <v>35</v>
      </c>
      <c r="C1172" s="5">
        <v>62.12556709156178</v>
      </c>
      <c r="D1172">
        <v>38.0</v>
      </c>
      <c r="E1172" s="50">
        <f>VLOOKUP(B1172,'SKU List'!$A$6:$C$11,3,1)</f>
        <v>5.079000000000001</v>
      </c>
      <c r="F1172" s="64">
        <f t="shared" si="18"/>
        <v>11.231850185383298</v>
      </c>
    </row>
    <row r="1173" spans="8:8" ht="15.0" customHeight="1">
      <c r="A1173" s="25">
        <v>42930.0</v>
      </c>
      <c r="B1173" s="10" t="s">
        <v>36</v>
      </c>
      <c r="C1173" s="5">
        <v>62.26124367805483</v>
      </c>
      <c r="D1173">
        <v>44.0</v>
      </c>
      <c r="E1173" s="50">
        <f>VLOOKUP(B1173,'SKU List'!$A$6:$C$11,3,1)</f>
        <v>10.158000000000001</v>
      </c>
      <c r="F1173" s="64">
        <f t="shared" si="18"/>
        <v>5.129281716681908</v>
      </c>
    </row>
    <row r="1174" spans="8:8">
      <c r="A1174" s="25">
        <v>42931.0</v>
      </c>
      <c r="B1174" s="10" t="s">
        <v>41</v>
      </c>
      <c r="C1174" s="5">
        <v>65.49964942174874</v>
      </c>
      <c r="D1174">
        <v>35.0</v>
      </c>
      <c r="E1174" s="50">
        <f>VLOOKUP(B1174,'SKU List'!$A$6:$C$11,3,1)</f>
        <v>50.79</v>
      </c>
      <c r="F1174" s="64">
        <f t="shared" si="18"/>
        <v>0.289617039215372</v>
      </c>
    </row>
    <row r="1175" spans="8:8" ht="15.0" customHeight="1">
      <c r="A1175" s="25">
        <v>42931.0</v>
      </c>
      <c r="B1175" s="10" t="s">
        <v>33</v>
      </c>
      <c r="C1175" s="5">
        <v>51.20803361185153</v>
      </c>
      <c r="D1175">
        <v>32.0</v>
      </c>
      <c r="E1175" s="50">
        <f>VLOOKUP(B1175,'SKU List'!$A$6:$C$11,3,1)</f>
        <v>45.711</v>
      </c>
      <c r="F1175" s="64">
        <f t="shared" si="18"/>
        <v>0.1202562536774854</v>
      </c>
    </row>
    <row r="1176" spans="8:8" ht="15.0" customHeight="1">
      <c r="A1176" s="25">
        <v>42931.0</v>
      </c>
      <c r="B1176" s="10" t="s">
        <v>34</v>
      </c>
      <c r="C1176" s="5">
        <v>52.68356143960546</v>
      </c>
      <c r="D1176">
        <v>36.0</v>
      </c>
      <c r="E1176" s="50">
        <f>VLOOKUP(B1176,'SKU List'!$A$6:$C$11,3,1)</f>
        <v>40.632000000000005</v>
      </c>
      <c r="F1176" s="64">
        <f t="shared" si="18"/>
        <v>0.29660271312279624</v>
      </c>
    </row>
    <row r="1177" spans="8:8" ht="15.0" customHeight="1">
      <c r="A1177" s="25">
        <v>42931.0</v>
      </c>
      <c r="B1177" s="10">
        <v>8.4325322E7</v>
      </c>
      <c r="C1177" s="5">
        <v>40.040044731647804</v>
      </c>
      <c r="D1177">
        <v>22.0</v>
      </c>
      <c r="E1177" s="50">
        <f>VLOOKUP(B1177,'SKU List'!$A$6:$C$11,3,1)</f>
        <v>35.553</v>
      </c>
      <c r="F1177" s="64">
        <f t="shared" si="18"/>
        <v>0.1262072042203979</v>
      </c>
    </row>
    <row r="1178" spans="8:8" ht="15.0" customHeight="1">
      <c r="A1178" s="25">
        <v>42931.0</v>
      </c>
      <c r="B1178" s="10" t="s">
        <v>35</v>
      </c>
      <c r="C1178" s="5">
        <v>61.05879568251571</v>
      </c>
      <c r="D1178">
        <v>34.0</v>
      </c>
      <c r="E1178" s="50">
        <f>VLOOKUP(B1178,'SKU List'!$A$6:$C$11,3,1)</f>
        <v>5.079000000000001</v>
      </c>
      <c r="F1178" s="64">
        <f t="shared" si="18"/>
        <v>11.02181446791016</v>
      </c>
    </row>
    <row r="1179" spans="8:8" ht="15.0" customHeight="1">
      <c r="A1179" s="25">
        <v>42931.0</v>
      </c>
      <c r="B1179" s="10" t="s">
        <v>36</v>
      </c>
      <c r="C1179" s="5">
        <v>59.43569700133784</v>
      </c>
      <c r="D1179">
        <v>43.0</v>
      </c>
      <c r="E1179" s="50">
        <f>VLOOKUP(B1179,'SKU List'!$A$6:$C$11,3,1)</f>
        <v>10.158000000000001</v>
      </c>
      <c r="F1179" s="64">
        <f t="shared" si="18"/>
        <v>4.851121972961</v>
      </c>
    </row>
    <row r="1180" spans="8:8">
      <c r="A1180" s="25">
        <v>42932.0</v>
      </c>
      <c r="B1180" s="10" t="s">
        <v>41</v>
      </c>
      <c r="C1180" s="5">
        <v>60.682505306374075</v>
      </c>
      <c r="D1180">
        <v>35.0</v>
      </c>
      <c r="E1180" s="50">
        <f>VLOOKUP(B1180,'SKU List'!$A$6:$C$11,3,1)</f>
        <v>50.79</v>
      </c>
      <c r="F1180" s="64">
        <f t="shared" si="18"/>
        <v>0.19477269750687293</v>
      </c>
    </row>
    <row r="1181" spans="8:8" ht="15.0" customHeight="1">
      <c r="A1181" s="25">
        <v>42932.0</v>
      </c>
      <c r="B1181" s="10" t="s">
        <v>33</v>
      </c>
      <c r="C1181" s="5">
        <v>52.836597311542825</v>
      </c>
      <c r="D1181">
        <v>26.0</v>
      </c>
      <c r="E1181" s="50">
        <f>VLOOKUP(B1181,'SKU List'!$A$6:$C$11,3,1)</f>
        <v>45.711</v>
      </c>
      <c r="F1181" s="64">
        <f t="shared" si="18"/>
        <v>0.15588364532700721</v>
      </c>
    </row>
    <row r="1182" spans="8:8" ht="15.0" customHeight="1">
      <c r="A1182" s="25">
        <v>42932.0</v>
      </c>
      <c r="B1182" s="10" t="s">
        <v>34</v>
      </c>
      <c r="C1182" s="5">
        <v>49.98869258208783</v>
      </c>
      <c r="D1182">
        <v>40.0</v>
      </c>
      <c r="E1182" s="50">
        <f>VLOOKUP(B1182,'SKU List'!$A$6:$C$11,3,1)</f>
        <v>40.632000000000005</v>
      </c>
      <c r="F1182" s="64">
        <f t="shared" si="18"/>
        <v>0.23027890780881627</v>
      </c>
    </row>
    <row r="1183" spans="8:8" ht="15.0" customHeight="1">
      <c r="A1183" s="25">
        <v>42932.0</v>
      </c>
      <c r="B1183" s="10">
        <v>8.4325322E7</v>
      </c>
      <c r="C1183" s="5">
        <v>41.38732928463387</v>
      </c>
      <c r="D1183">
        <v>19.0</v>
      </c>
      <c r="E1183" s="50">
        <f>VLOOKUP(B1183,'SKU List'!$A$6:$C$11,3,1)</f>
        <v>35.553</v>
      </c>
      <c r="F1183" s="64">
        <f t="shared" si="18"/>
        <v>0.16410230598357028</v>
      </c>
    </row>
    <row r="1184" spans="8:8" ht="15.0" customHeight="1">
      <c r="A1184" s="25">
        <v>42932.0</v>
      </c>
      <c r="B1184" s="10" t="s">
        <v>35</v>
      </c>
      <c r="C1184" s="5">
        <v>61.112808534265575</v>
      </c>
      <c r="D1184">
        <v>34.0</v>
      </c>
      <c r="E1184" s="50">
        <f>VLOOKUP(B1184,'SKU List'!$A$6:$C$11,3,1)</f>
        <v>5.079000000000001</v>
      </c>
      <c r="F1184" s="64">
        <f t="shared" si="18"/>
        <v>11.032449012456304</v>
      </c>
    </row>
    <row r="1185" spans="8:8" ht="15.0" customHeight="1">
      <c r="A1185" s="25">
        <v>42932.0</v>
      </c>
      <c r="B1185" s="10" t="s">
        <v>36</v>
      </c>
      <c r="C1185" s="5">
        <v>58.66052092110105</v>
      </c>
      <c r="D1185">
        <v>42.0</v>
      </c>
      <c r="E1185" s="50">
        <f>VLOOKUP(B1185,'SKU List'!$A$6:$C$11,3,1)</f>
        <v>10.158000000000001</v>
      </c>
      <c r="F1185" s="64">
        <f t="shared" si="18"/>
        <v>4.774810092646293</v>
      </c>
    </row>
    <row r="1186" spans="8:8">
      <c r="A1186" s="25">
        <v>42933.0</v>
      </c>
      <c r="B1186" s="10" t="s">
        <v>41</v>
      </c>
      <c r="C1186" s="5">
        <v>63.98901646494813</v>
      </c>
      <c r="D1186">
        <v>37.0</v>
      </c>
      <c r="E1186" s="50">
        <f>VLOOKUP(B1186,'SKU List'!$A$6:$C$11,3,1)</f>
        <v>50.79</v>
      </c>
      <c r="F1186" s="64">
        <f t="shared" si="18"/>
        <v>0.2598743151200656</v>
      </c>
    </row>
    <row r="1187" spans="8:8" ht="15.0" customHeight="1">
      <c r="A1187" s="25">
        <v>42933.0</v>
      </c>
      <c r="B1187" s="10" t="s">
        <v>33</v>
      </c>
      <c r="C1187" s="5">
        <v>51.270246291348535</v>
      </c>
      <c r="D1187">
        <v>26.0</v>
      </c>
      <c r="E1187" s="50">
        <f>VLOOKUP(B1187,'SKU List'!$A$6:$C$11,3,1)</f>
        <v>45.711</v>
      </c>
      <c r="F1187" s="64">
        <f t="shared" si="18"/>
        <v>0.12161725386337066</v>
      </c>
    </row>
    <row r="1188" spans="8:8" ht="15.0" customHeight="1">
      <c r="A1188" s="25">
        <v>42933.0</v>
      </c>
      <c r="B1188" s="10" t="s">
        <v>34</v>
      </c>
      <c r="C1188" s="5">
        <v>51.75481141325827</v>
      </c>
      <c r="D1188">
        <v>46.0</v>
      </c>
      <c r="E1188" s="50">
        <f>VLOOKUP(B1188,'SKU List'!$A$6:$C$11,3,1)</f>
        <v>40.632000000000005</v>
      </c>
      <c r="F1188" s="64">
        <f t="shared" si="18"/>
        <v>0.27374511255311723</v>
      </c>
    </row>
    <row r="1189" spans="8:8" ht="15.0" customHeight="1">
      <c r="A1189" s="25">
        <v>42933.0</v>
      </c>
      <c r="B1189" s="10">
        <v>8.4325322E7</v>
      </c>
      <c r="C1189" s="5">
        <v>39.26442207686573</v>
      </c>
      <c r="D1189">
        <v>20.0</v>
      </c>
      <c r="E1189" s="50">
        <f>VLOOKUP(B1189,'SKU List'!$A$6:$C$11,3,1)</f>
        <v>35.553</v>
      </c>
      <c r="F1189" s="64">
        <f t="shared" si="18"/>
        <v>0.10439124903287292</v>
      </c>
    </row>
    <row r="1190" spans="8:8" ht="15.0" customHeight="1">
      <c r="A1190" s="25">
        <v>42933.0</v>
      </c>
      <c r="B1190" s="10" t="s">
        <v>35</v>
      </c>
      <c r="C1190" s="5">
        <v>59.14779522340022</v>
      </c>
      <c r="D1190">
        <v>43.0</v>
      </c>
      <c r="E1190" s="50">
        <f>VLOOKUP(B1190,'SKU List'!$A$6:$C$11,3,1)</f>
        <v>5.079000000000001</v>
      </c>
      <c r="F1190" s="64">
        <f t="shared" si="18"/>
        <v>10.645559209175078</v>
      </c>
    </row>
    <row r="1191" spans="8:8" ht="15.0" customHeight="1">
      <c r="A1191" s="25">
        <v>42933.0</v>
      </c>
      <c r="B1191" s="10" t="s">
        <v>36</v>
      </c>
      <c r="C1191" s="5">
        <v>61.10426077957031</v>
      </c>
      <c r="D1191">
        <v>41.0</v>
      </c>
      <c r="E1191" s="50">
        <f>VLOOKUP(B1191,'SKU List'!$A$6:$C$11,3,1)</f>
        <v>10.158000000000001</v>
      </c>
      <c r="F1191" s="64">
        <f t="shared" si="18"/>
        <v>5.015383026143955</v>
      </c>
    </row>
    <row r="1192" spans="8:8">
      <c r="A1192" s="25">
        <v>42934.0</v>
      </c>
      <c r="B1192" s="10" t="s">
        <v>41</v>
      </c>
      <c r="C1192" s="5">
        <v>57.224612795355846</v>
      </c>
      <c r="D1192">
        <v>35.0</v>
      </c>
      <c r="E1192" s="50">
        <f>VLOOKUP(B1192,'SKU List'!$A$6:$C$11,3,1)</f>
        <v>50.79</v>
      </c>
      <c r="F1192" s="64">
        <f t="shared" si="18"/>
        <v>0.12669054529151105</v>
      </c>
    </row>
    <row r="1193" spans="8:8" ht="15.0" customHeight="1">
      <c r="A1193" s="25">
        <v>42934.0</v>
      </c>
      <c r="B1193" s="10" t="s">
        <v>33</v>
      </c>
      <c r="C1193" s="5">
        <v>52.14400253328537</v>
      </c>
      <c r="D1193">
        <v>30.0</v>
      </c>
      <c r="E1193" s="50">
        <f>VLOOKUP(B1193,'SKU List'!$A$6:$C$11,3,1)</f>
        <v>45.711</v>
      </c>
      <c r="F1193" s="64">
        <f t="shared" si="18"/>
        <v>0.14073204553139</v>
      </c>
    </row>
    <row r="1194" spans="8:8" ht="15.0" customHeight="1">
      <c r="A1194" s="25">
        <v>42934.0</v>
      </c>
      <c r="B1194" s="10" t="s">
        <v>34</v>
      </c>
      <c r="C1194" s="5">
        <v>49.891054687359855</v>
      </c>
      <c r="D1194">
        <v>46.0</v>
      </c>
      <c r="E1194" s="50">
        <f>VLOOKUP(B1194,'SKU List'!$A$6:$C$11,3,1)</f>
        <v>40.632000000000005</v>
      </c>
      <c r="F1194" s="64">
        <f t="shared" si="18"/>
        <v>0.22787592752903743</v>
      </c>
    </row>
    <row r="1195" spans="8:8" ht="15.0" customHeight="1">
      <c r="A1195" s="25">
        <v>42934.0</v>
      </c>
      <c r="B1195" s="10">
        <v>8.4325322E7</v>
      </c>
      <c r="C1195" s="5">
        <v>42.68435865976485</v>
      </c>
      <c r="D1195">
        <v>19.0</v>
      </c>
      <c r="E1195" s="50">
        <f>VLOOKUP(B1195,'SKU List'!$A$6:$C$11,3,1)</f>
        <v>35.553</v>
      </c>
      <c r="F1195" s="64">
        <f t="shared" si="18"/>
        <v>0.2005838792722091</v>
      </c>
    </row>
    <row r="1196" spans="8:8" ht="15.0" customHeight="1">
      <c r="A1196" s="25">
        <v>42934.0</v>
      </c>
      <c r="B1196" s="10" t="s">
        <v>35</v>
      </c>
      <c r="C1196" s="5">
        <v>58.10696967264737</v>
      </c>
      <c r="D1196">
        <v>42.0</v>
      </c>
      <c r="E1196" s="50">
        <f>VLOOKUP(B1196,'SKU List'!$A$6:$C$11,3,1)</f>
        <v>5.079000000000001</v>
      </c>
      <c r="F1196" s="64">
        <f t="shared" si="18"/>
        <v>10.440631949723835</v>
      </c>
    </row>
    <row r="1197" spans="8:8" ht="15.0" customHeight="1">
      <c r="A1197" s="25">
        <v>42934.0</v>
      </c>
      <c r="B1197" s="10" t="s">
        <v>36</v>
      </c>
      <c r="C1197" s="5">
        <v>57.78147591805939</v>
      </c>
      <c r="D1197">
        <v>42.0</v>
      </c>
      <c r="E1197" s="50">
        <f>VLOOKUP(B1197,'SKU List'!$A$6:$C$11,3,1)</f>
        <v>10.158000000000001</v>
      </c>
      <c r="F1197" s="64">
        <f t="shared" si="18"/>
        <v>4.688272880297242</v>
      </c>
    </row>
    <row r="1198" spans="8:8">
      <c r="A1198" s="25">
        <v>42935.0</v>
      </c>
      <c r="B1198" s="10" t="s">
        <v>41</v>
      </c>
      <c r="C1198" s="5">
        <v>64.33673515096815</v>
      </c>
      <c r="D1198">
        <v>43.0</v>
      </c>
      <c r="E1198" s="50">
        <f>VLOOKUP(B1198,'SKU List'!$A$6:$C$11,3,1)</f>
        <v>50.79</v>
      </c>
      <c r="F1198" s="64">
        <f t="shared" si="18"/>
        <v>0.26672051882197584</v>
      </c>
    </row>
    <row r="1199" spans="8:8" ht="15.0" customHeight="1">
      <c r="A1199" s="25">
        <v>42935.0</v>
      </c>
      <c r="B1199" s="10" t="s">
        <v>33</v>
      </c>
      <c r="C1199" s="5">
        <v>56.15168377118177</v>
      </c>
      <c r="D1199">
        <v>32.0</v>
      </c>
      <c r="E1199" s="50">
        <f>VLOOKUP(B1199,'SKU List'!$A$6:$C$11,3,1)</f>
        <v>45.711</v>
      </c>
      <c r="F1199" s="64">
        <f t="shared" si="18"/>
        <v>0.22840637420274715</v>
      </c>
    </row>
    <row r="1200" spans="8:8" ht="15.0" customHeight="1">
      <c r="A1200" s="25">
        <v>42935.0</v>
      </c>
      <c r="B1200" s="10" t="s">
        <v>34</v>
      </c>
      <c r="C1200" s="5">
        <v>51.30541477424469</v>
      </c>
      <c r="D1200">
        <v>44.0</v>
      </c>
      <c r="E1200" s="50">
        <f>VLOOKUP(B1200,'SKU List'!$A$6:$C$11,3,1)</f>
        <v>40.632000000000005</v>
      </c>
      <c r="F1200" s="64">
        <f t="shared" si="18"/>
        <v>0.26268494719050706</v>
      </c>
    </row>
    <row r="1201" spans="8:8" ht="15.0" customHeight="1">
      <c r="A1201" s="25">
        <v>42935.0</v>
      </c>
      <c r="B1201" s="10">
        <v>8.4325322E7</v>
      </c>
      <c r="C1201" s="5">
        <v>43.605918225502315</v>
      </c>
      <c r="D1201">
        <v>22.0</v>
      </c>
      <c r="E1201" s="50">
        <f>VLOOKUP(B1201,'SKU List'!$A$6:$C$11,3,1)</f>
        <v>35.553</v>
      </c>
      <c r="F1201" s="64">
        <f t="shared" si="18"/>
        <v>0.22650460511074502</v>
      </c>
    </row>
    <row r="1202" spans="8:8" ht="15.0" customHeight="1">
      <c r="A1202" s="25">
        <v>42935.0</v>
      </c>
      <c r="B1202" s="10" t="s">
        <v>35</v>
      </c>
      <c r="C1202" s="5">
        <v>61.651860789940876</v>
      </c>
      <c r="D1202">
        <v>37.0</v>
      </c>
      <c r="E1202" s="50">
        <f>VLOOKUP(B1202,'SKU List'!$A$6:$C$11,3,1)</f>
        <v>5.079000000000001</v>
      </c>
      <c r="F1202" s="64">
        <f t="shared" si="18"/>
        <v>11.138582553640651</v>
      </c>
    </row>
    <row r="1203" spans="8:8" ht="15.0" customHeight="1">
      <c r="A1203" s="25">
        <v>42935.0</v>
      </c>
      <c r="B1203" s="10" t="s">
        <v>36</v>
      </c>
      <c r="C1203" s="5">
        <v>63.65426200240919</v>
      </c>
      <c r="D1203">
        <v>43.0</v>
      </c>
      <c r="E1203" s="50">
        <f>VLOOKUP(B1203,'SKU List'!$A$6:$C$11,3,1)</f>
        <v>10.158000000000001</v>
      </c>
      <c r="F1203" s="64">
        <f t="shared" si="18"/>
        <v>5.266416814570701</v>
      </c>
    </row>
    <row r="1204" spans="8:8">
      <c r="A1204" s="25">
        <v>42936.0</v>
      </c>
      <c r="B1204" s="10" t="s">
        <v>41</v>
      </c>
      <c r="C1204" s="5">
        <v>60.400682192317646</v>
      </c>
      <c r="D1204">
        <v>39.0</v>
      </c>
      <c r="E1204" s="50">
        <f>VLOOKUP(B1204,'SKU List'!$A$6:$C$11,3,1)</f>
        <v>50.79</v>
      </c>
      <c r="F1204" s="64">
        <f t="shared" si="18"/>
        <v>0.18922390612950674</v>
      </c>
    </row>
    <row r="1205" spans="8:8" ht="15.0" customHeight="1">
      <c r="A1205" s="25">
        <v>42936.0</v>
      </c>
      <c r="B1205" s="10" t="s">
        <v>33</v>
      </c>
      <c r="C1205" s="5">
        <v>59.02046815449346</v>
      </c>
      <c r="D1205">
        <v>25.0</v>
      </c>
      <c r="E1205" s="50">
        <f>VLOOKUP(B1205,'SKU List'!$A$6:$C$11,3,1)</f>
        <v>45.711</v>
      </c>
      <c r="F1205" s="64">
        <f t="shared" si="18"/>
        <v>0.2911655434029765</v>
      </c>
    </row>
    <row r="1206" spans="8:8" ht="15.0" customHeight="1">
      <c r="A1206" s="25">
        <v>42936.0</v>
      </c>
      <c r="B1206" s="10" t="s">
        <v>34</v>
      </c>
      <c r="C1206" s="5">
        <v>46.428867870876324</v>
      </c>
      <c r="D1206">
        <v>47.0</v>
      </c>
      <c r="E1206" s="50">
        <f>VLOOKUP(B1206,'SKU List'!$A$6:$C$11,3,1)</f>
        <v>40.632000000000005</v>
      </c>
      <c r="F1206" s="64">
        <f t="shared" si="18"/>
        <v>0.1426675494899665</v>
      </c>
    </row>
    <row r="1207" spans="8:8" ht="15.0" customHeight="1">
      <c r="A1207" s="25">
        <v>42936.0</v>
      </c>
      <c r="B1207" s="10">
        <v>8.4325322E7</v>
      </c>
      <c r="C1207" s="5">
        <v>42.23954341261584</v>
      </c>
      <c r="D1207">
        <v>22.0</v>
      </c>
      <c r="E1207" s="50">
        <f>VLOOKUP(B1207,'SKU List'!$A$6:$C$11,3,1)</f>
        <v>35.553</v>
      </c>
      <c r="F1207" s="64">
        <f t="shared" si="18"/>
        <v>0.18807255119443764</v>
      </c>
    </row>
    <row r="1208" spans="8:8" ht="15.0" customHeight="1">
      <c r="A1208" s="25">
        <v>42936.0</v>
      </c>
      <c r="B1208" s="10" t="s">
        <v>35</v>
      </c>
      <c r="C1208" s="5">
        <v>56.65710723149572</v>
      </c>
      <c r="D1208">
        <v>40.0</v>
      </c>
      <c r="E1208" s="50">
        <f>VLOOKUP(B1208,'SKU List'!$A$6:$C$11,3,1)</f>
        <v>5.079000000000001</v>
      </c>
      <c r="F1208" s="64">
        <f t="shared" si="18"/>
        <v>10.155169764027509</v>
      </c>
    </row>
    <row r="1209" spans="8:8" ht="15.0" customHeight="1">
      <c r="A1209" s="25">
        <v>42936.0</v>
      </c>
      <c r="B1209" s="10" t="s">
        <v>36</v>
      </c>
      <c r="C1209" s="5">
        <v>56.742204655449484</v>
      </c>
      <c r="D1209">
        <v>40.0</v>
      </c>
      <c r="E1209" s="50">
        <f>VLOOKUP(B1209,'SKU List'!$A$6:$C$11,3,1)</f>
        <v>10.158000000000001</v>
      </c>
      <c r="F1209" s="64">
        <f t="shared" si="18"/>
        <v>4.585962261808375</v>
      </c>
    </row>
    <row r="1210" spans="8:8">
      <c r="A1210" s="25">
        <v>42937.0</v>
      </c>
      <c r="B1210" s="10" t="s">
        <v>41</v>
      </c>
      <c r="C1210" s="5">
        <v>56.94031927180228</v>
      </c>
      <c r="D1210">
        <v>43.0</v>
      </c>
      <c r="E1210" s="50">
        <f>VLOOKUP(B1210,'SKU List'!$A$6:$C$11,3,1)</f>
        <v>50.79</v>
      </c>
      <c r="F1210" s="64">
        <f t="shared" si="18"/>
        <v>0.12109311423119279</v>
      </c>
    </row>
    <row r="1211" spans="8:8" ht="15.0" customHeight="1">
      <c r="A1211" s="25">
        <v>42937.0</v>
      </c>
      <c r="B1211" s="10" t="s">
        <v>33</v>
      </c>
      <c r="C1211" s="5">
        <v>57.12699915758045</v>
      </c>
      <c r="D1211">
        <v>28.0</v>
      </c>
      <c r="E1211" s="50">
        <f>VLOOKUP(B1211,'SKU List'!$A$6:$C$11,3,1)</f>
        <v>45.711</v>
      </c>
      <c r="F1211" s="64">
        <f t="shared" si="18"/>
        <v>0.24974293184529875</v>
      </c>
    </row>
    <row r="1212" spans="8:8" ht="15.0" customHeight="1">
      <c r="A1212" s="25">
        <v>42937.0</v>
      </c>
      <c r="B1212" s="10" t="s">
        <v>34</v>
      </c>
      <c r="C1212" s="5">
        <v>44.8533443596974</v>
      </c>
      <c r="D1212">
        <v>37.0</v>
      </c>
      <c r="E1212" s="50">
        <f>VLOOKUP(B1212,'SKU List'!$A$6:$C$11,3,1)</f>
        <v>40.632000000000005</v>
      </c>
      <c r="F1212" s="64">
        <f t="shared" si="18"/>
        <v>0.10389211359759296</v>
      </c>
    </row>
    <row r="1213" spans="8:8" ht="15.0" customHeight="1">
      <c r="A1213" s="25">
        <v>42937.0</v>
      </c>
      <c r="B1213" s="10">
        <v>8.4325322E7</v>
      </c>
      <c r="C1213" s="5">
        <v>42.32906618217563</v>
      </c>
      <c r="D1213">
        <v>24.0</v>
      </c>
      <c r="E1213" s="50">
        <f>VLOOKUP(B1213,'SKU List'!$A$6:$C$11,3,1)</f>
        <v>35.553</v>
      </c>
      <c r="F1213" s="64">
        <f t="shared" si="18"/>
        <v>0.19059056007019473</v>
      </c>
    </row>
    <row r="1214" spans="8:8" ht="15.0" customHeight="1">
      <c r="A1214" s="25">
        <v>42937.0</v>
      </c>
      <c r="B1214" s="10" t="s">
        <v>35</v>
      </c>
      <c r="C1214" s="5">
        <v>63.44482291477446</v>
      </c>
      <c r="D1214">
        <v>38.0</v>
      </c>
      <c r="E1214" s="50">
        <f>VLOOKUP(B1214,'SKU List'!$A$6:$C$11,3,1)</f>
        <v>5.079000000000001</v>
      </c>
      <c r="F1214" s="64">
        <f t="shared" si="18"/>
        <v>11.491597344905387</v>
      </c>
    </row>
    <row r="1215" spans="8:8" ht="15.0" customHeight="1">
      <c r="A1215" s="25">
        <v>42937.0</v>
      </c>
      <c r="B1215" s="10" t="s">
        <v>36</v>
      </c>
      <c r="C1215" s="5">
        <v>56.715216890274505</v>
      </c>
      <c r="D1215">
        <v>42.0</v>
      </c>
      <c r="E1215" s="50">
        <f>VLOOKUP(B1215,'SKU List'!$A$6:$C$11,3,1)</f>
        <v>10.158000000000001</v>
      </c>
      <c r="F1215" s="64">
        <f t="shared" si="18"/>
        <v>4.583305462716528</v>
      </c>
    </row>
    <row r="1216" spans="8:8">
      <c r="A1216" s="25">
        <v>42938.0</v>
      </c>
      <c r="B1216" s="10" t="s">
        <v>41</v>
      </c>
      <c r="C1216" s="5">
        <v>56.04762218982164</v>
      </c>
      <c r="D1216">
        <v>40.0</v>
      </c>
      <c r="E1216" s="50">
        <f>VLOOKUP(B1216,'SKU List'!$A$6:$C$11,3,1)</f>
        <v>50.79</v>
      </c>
      <c r="F1216" s="64">
        <f t="shared" si="18"/>
        <v>0.10351687713765778</v>
      </c>
    </row>
    <row r="1217" spans="8:8" ht="15.0" customHeight="1">
      <c r="A1217" s="25">
        <v>42938.0</v>
      </c>
      <c r="B1217" s="10" t="s">
        <v>33</v>
      </c>
      <c r="C1217" s="5">
        <v>58.62554330288345</v>
      </c>
      <c r="D1217">
        <v>27.0</v>
      </c>
      <c r="E1217" s="50">
        <f>VLOOKUP(B1217,'SKU List'!$A$6:$C$11,3,1)</f>
        <v>45.711</v>
      </c>
      <c r="F1217" s="64">
        <f t="shared" si="18"/>
        <v>0.28252594130260666</v>
      </c>
    </row>
    <row r="1218" spans="8:8" ht="15.0" customHeight="1">
      <c r="A1218" s="25">
        <v>42938.0</v>
      </c>
      <c r="B1218" s="10" t="s">
        <v>34</v>
      </c>
      <c r="C1218" s="5">
        <v>46.67167624643747</v>
      </c>
      <c r="D1218">
        <v>41.0</v>
      </c>
      <c r="E1218" s="50">
        <f>VLOOKUP(B1218,'SKU List'!$A$6:$C$11,3,1)</f>
        <v>40.632000000000005</v>
      </c>
      <c r="F1218" s="64">
        <f t="shared" si="18"/>
        <v>0.1486433413673328</v>
      </c>
    </row>
    <row r="1219" spans="8:8" ht="15.0" customHeight="1">
      <c r="A1219" s="25">
        <v>42938.0</v>
      </c>
      <c r="B1219" s="10">
        <v>8.4325322E7</v>
      </c>
      <c r="C1219" s="5">
        <v>43.51738443630448</v>
      </c>
      <c r="D1219">
        <v>21.0</v>
      </c>
      <c r="E1219" s="50">
        <f>VLOOKUP(B1219,'SKU List'!$A$6:$C$11,3,1)</f>
        <v>35.553</v>
      </c>
      <c r="F1219" s="64">
        <f t="shared" si="18"/>
        <v>0.2240144133070201</v>
      </c>
    </row>
    <row r="1220" spans="8:8" ht="15.0" customHeight="1">
      <c r="A1220" s="25">
        <v>42938.0</v>
      </c>
      <c r="B1220" s="10" t="s">
        <v>35</v>
      </c>
      <c r="C1220" s="5">
        <v>60.40241428532113</v>
      </c>
      <c r="D1220">
        <v>41.0</v>
      </c>
      <c r="E1220" s="50">
        <f>VLOOKUP(B1220,'SKU List'!$A$6:$C$11,3,1)</f>
        <v>5.079000000000001</v>
      </c>
      <c r="F1220" s="64">
        <f t="shared" si="18"/>
        <v>10.892580091616681</v>
      </c>
    </row>
    <row r="1221" spans="8:8" ht="15.0" customHeight="1">
      <c r="A1221" s="25">
        <v>42938.0</v>
      </c>
      <c r="B1221" s="10" t="s">
        <v>36</v>
      </c>
      <c r="C1221" s="5">
        <v>57.24890211937609</v>
      </c>
      <c r="D1221">
        <v>33.0</v>
      </c>
      <c r="E1221" s="50">
        <f>VLOOKUP(B1221,'SKU List'!$A$6:$C$11,3,1)</f>
        <v>10.158000000000001</v>
      </c>
      <c r="F1221" s="64">
        <f t="shared" si="19" ref="F1221:F1284">(C1221-E1221)/E1221</f>
        <v>4.635843878654861</v>
      </c>
    </row>
    <row r="1222" spans="8:8">
      <c r="A1222" s="25">
        <v>42939.0</v>
      </c>
      <c r="B1222" s="10" t="s">
        <v>41</v>
      </c>
      <c r="C1222" s="5">
        <v>59.74827866398397</v>
      </c>
      <c r="D1222">
        <v>33.0</v>
      </c>
      <c r="E1222" s="50">
        <f>VLOOKUP(B1222,'SKU List'!$A$6:$C$11,3,1)</f>
        <v>50.79</v>
      </c>
      <c r="F1222" s="64">
        <f t="shared" si="19"/>
        <v>0.17637878842260224</v>
      </c>
    </row>
    <row r="1223" spans="8:8" ht="15.0" customHeight="1">
      <c r="A1223" s="25">
        <v>42939.0</v>
      </c>
      <c r="B1223" s="10" t="s">
        <v>33</v>
      </c>
      <c r="C1223" s="5">
        <v>53.0765921092225</v>
      </c>
      <c r="D1223">
        <v>28.0</v>
      </c>
      <c r="E1223" s="50">
        <f>VLOOKUP(B1223,'SKU List'!$A$6:$C$11,3,1)</f>
        <v>45.711</v>
      </c>
      <c r="F1223" s="64">
        <f t="shared" si="19"/>
        <v>0.1611339088889437</v>
      </c>
    </row>
    <row r="1224" spans="8:8" ht="15.0" customHeight="1">
      <c r="A1224" s="25">
        <v>42939.0</v>
      </c>
      <c r="B1224" s="10" t="s">
        <v>34</v>
      </c>
      <c r="C1224" s="5">
        <v>52.021357523817855</v>
      </c>
      <c r="D1224">
        <v>36.0</v>
      </c>
      <c r="E1224" s="50">
        <f>VLOOKUP(B1224,'SKU List'!$A$6:$C$11,3,1)</f>
        <v>40.632000000000005</v>
      </c>
      <c r="F1224" s="64">
        <f t="shared" si="19"/>
        <v>0.2803051172430067</v>
      </c>
    </row>
    <row r="1225" spans="8:8" ht="15.0" customHeight="1">
      <c r="A1225" s="25">
        <v>42939.0</v>
      </c>
      <c r="B1225" s="10">
        <v>8.4325322E7</v>
      </c>
      <c r="C1225" s="5">
        <v>44.16984281646427</v>
      </c>
      <c r="D1225">
        <v>22.0</v>
      </c>
      <c r="E1225" s="50">
        <f>VLOOKUP(B1225,'SKU List'!$A$6:$C$11,3,1)</f>
        <v>35.553</v>
      </c>
      <c r="F1225" s="64">
        <f t="shared" si="19"/>
        <v>0.2423661242782401</v>
      </c>
    </row>
    <row r="1226" spans="8:8" ht="15.0" customHeight="1">
      <c r="A1226" s="25">
        <v>42939.0</v>
      </c>
      <c r="B1226" s="10" t="s">
        <v>35</v>
      </c>
      <c r="C1226" s="5">
        <v>57.99966267129928</v>
      </c>
      <c r="D1226">
        <v>40.0</v>
      </c>
      <c r="E1226" s="50">
        <f>VLOOKUP(B1226,'SKU List'!$A$6:$C$11,3,1)</f>
        <v>5.079000000000001</v>
      </c>
      <c r="F1226" s="64">
        <f t="shared" si="19"/>
        <v>10.4195043652883</v>
      </c>
    </row>
    <row r="1227" spans="8:8" ht="15.0" customHeight="1">
      <c r="A1227" s="25">
        <v>42939.0</v>
      </c>
      <c r="B1227" s="10" t="s">
        <v>36</v>
      </c>
      <c r="C1227" s="5">
        <v>58.405315639870345</v>
      </c>
      <c r="D1227">
        <v>41.0</v>
      </c>
      <c r="E1227" s="50">
        <f>VLOOKUP(B1227,'SKU List'!$A$6:$C$11,3,1)</f>
        <v>10.158000000000001</v>
      </c>
      <c r="F1227" s="64">
        <f t="shared" si="19"/>
        <v>4.749686517018147</v>
      </c>
    </row>
    <row r="1228" spans="8:8">
      <c r="A1228" s="25">
        <v>42940.0</v>
      </c>
      <c r="B1228" s="10" t="s">
        <v>41</v>
      </c>
      <c r="C1228" s="5">
        <v>65.96673526510268</v>
      </c>
      <c r="D1228">
        <v>44.0</v>
      </c>
      <c r="E1228" s="50">
        <f>VLOOKUP(B1228,'SKU List'!$A$6:$C$11,3,1)</f>
        <v>50.79</v>
      </c>
      <c r="F1228" s="64">
        <f t="shared" si="19"/>
        <v>0.2988134527486254</v>
      </c>
    </row>
    <row r="1229" spans="8:8" ht="15.0" customHeight="1">
      <c r="A1229" s="25">
        <v>42940.0</v>
      </c>
      <c r="B1229" s="10" t="s">
        <v>33</v>
      </c>
      <c r="C1229" s="5">
        <v>53.86809834074205</v>
      </c>
      <c r="D1229">
        <v>33.0</v>
      </c>
      <c r="E1229" s="50">
        <f>VLOOKUP(B1229,'SKU List'!$A$6:$C$11,3,1)</f>
        <v>45.711</v>
      </c>
      <c r="F1229" s="64">
        <f t="shared" si="19"/>
        <v>0.17844935225092545</v>
      </c>
    </row>
    <row r="1230" spans="8:8" ht="15.0" customHeight="1">
      <c r="A1230" s="25">
        <v>42940.0</v>
      </c>
      <c r="B1230" s="10" t="s">
        <v>34</v>
      </c>
      <c r="C1230" s="5">
        <v>46.933894888405035</v>
      </c>
      <c r="D1230">
        <v>45.0</v>
      </c>
      <c r="E1230" s="50">
        <f>VLOOKUP(B1230,'SKU List'!$A$6:$C$11,3,1)</f>
        <v>40.632000000000005</v>
      </c>
      <c r="F1230" s="64">
        <f t="shared" si="19"/>
        <v>0.15509684210486882</v>
      </c>
    </row>
    <row r="1231" spans="8:8" ht="15.0" customHeight="1">
      <c r="A1231" s="25">
        <v>42940.0</v>
      </c>
      <c r="B1231" s="10">
        <v>8.4325322E7</v>
      </c>
      <c r="C1231" s="5">
        <v>45.287755054387915</v>
      </c>
      <c r="D1231">
        <v>22.0</v>
      </c>
      <c r="E1231" s="50">
        <f>VLOOKUP(B1231,'SKU List'!$A$6:$C$11,3,1)</f>
        <v>35.553</v>
      </c>
      <c r="F1231" s="64">
        <f t="shared" si="19"/>
        <v>0.27380966597440215</v>
      </c>
    </row>
    <row r="1232" spans="8:8" ht="15.0" customHeight="1">
      <c r="A1232" s="25">
        <v>42940.0</v>
      </c>
      <c r="B1232" s="10" t="s">
        <v>35</v>
      </c>
      <c r="C1232" s="5">
        <v>57.79868033799544</v>
      </c>
      <c r="D1232">
        <v>35.0</v>
      </c>
      <c r="E1232" s="50">
        <f>VLOOKUP(B1232,'SKU List'!$A$6:$C$11,3,1)</f>
        <v>5.079000000000001</v>
      </c>
      <c r="F1232" s="64">
        <f t="shared" si="19"/>
        <v>10.379933124236155</v>
      </c>
    </row>
    <row r="1233" spans="8:8" ht="15.0" customHeight="1">
      <c r="A1233" s="25">
        <v>42940.0</v>
      </c>
      <c r="B1233" s="10" t="s">
        <v>36</v>
      </c>
      <c r="C1233" s="5">
        <v>57.00743790986719</v>
      </c>
      <c r="D1233">
        <v>39.0</v>
      </c>
      <c r="E1233" s="50">
        <f>VLOOKUP(B1233,'SKU List'!$A$6:$C$11,3,1)</f>
        <v>10.158000000000001</v>
      </c>
      <c r="F1233" s="64">
        <f t="shared" si="19"/>
        <v>4.6120730370020855</v>
      </c>
    </row>
    <row r="1234" spans="8:8">
      <c r="A1234" s="25">
        <v>42941.0</v>
      </c>
      <c r="B1234" s="10" t="s">
        <v>41</v>
      </c>
      <c r="C1234" s="5">
        <v>62.14268503619764</v>
      </c>
      <c r="D1234">
        <v>33.0</v>
      </c>
      <c r="E1234" s="50">
        <f>VLOOKUP(B1234,'SKU List'!$A$6:$C$11,3,1)</f>
        <v>50.79</v>
      </c>
      <c r="F1234" s="64">
        <f t="shared" si="19"/>
        <v>0.22352205229764996</v>
      </c>
    </row>
    <row r="1235" spans="8:8" ht="15.0" customHeight="1">
      <c r="A1235" s="25">
        <v>42941.0</v>
      </c>
      <c r="B1235" s="10" t="s">
        <v>33</v>
      </c>
      <c r="C1235" s="5">
        <v>52.94898865162519</v>
      </c>
      <c r="D1235">
        <v>32.0</v>
      </c>
      <c r="E1235" s="50">
        <f>VLOOKUP(B1235,'SKU List'!$A$6:$C$11,3,1)</f>
        <v>45.711</v>
      </c>
      <c r="F1235" s="64">
        <f t="shared" si="19"/>
        <v>0.15834238261305145</v>
      </c>
    </row>
    <row r="1236" spans="8:8" ht="15.0" customHeight="1">
      <c r="A1236" s="25">
        <v>42941.0</v>
      </c>
      <c r="B1236" s="10" t="s">
        <v>34</v>
      </c>
      <c r="C1236" s="5">
        <v>48.73446996680201</v>
      </c>
      <c r="D1236">
        <v>42.0</v>
      </c>
      <c r="E1236" s="50">
        <f>VLOOKUP(B1236,'SKU List'!$A$6:$C$11,3,1)</f>
        <v>40.632000000000005</v>
      </c>
      <c r="F1236" s="64">
        <f t="shared" si="19"/>
        <v>0.1994110545088109</v>
      </c>
    </row>
    <row r="1237" spans="8:8" ht="15.0" customHeight="1">
      <c r="A1237" s="25">
        <v>42941.0</v>
      </c>
      <c r="B1237" s="10">
        <v>8.4325322E7</v>
      </c>
      <c r="C1237" s="5">
        <v>43.29997740845907</v>
      </c>
      <c r="D1237">
        <v>19.0</v>
      </c>
      <c r="E1237" s="50">
        <f>VLOOKUP(B1237,'SKU List'!$A$6:$C$11,3,1)</f>
        <v>35.553</v>
      </c>
      <c r="F1237" s="64">
        <f t="shared" si="19"/>
        <v>0.21789940113236786</v>
      </c>
    </row>
    <row r="1238" spans="8:8" ht="15.0" customHeight="1">
      <c r="A1238" s="25">
        <v>42941.0</v>
      </c>
      <c r="B1238" s="10" t="s">
        <v>35</v>
      </c>
      <c r="C1238" s="5">
        <v>58.645855387911155</v>
      </c>
      <c r="D1238">
        <v>38.0</v>
      </c>
      <c r="E1238" s="50">
        <f>VLOOKUP(B1238,'SKU List'!$A$6:$C$11,3,1)</f>
        <v>5.079000000000001</v>
      </c>
      <c r="F1238" s="64">
        <f t="shared" si="19"/>
        <v>10.546732700907885</v>
      </c>
    </row>
    <row r="1239" spans="8:8" ht="15.0" customHeight="1">
      <c r="A1239" s="25">
        <v>42941.0</v>
      </c>
      <c r="B1239" s="10" t="s">
        <v>36</v>
      </c>
      <c r="C1239" s="5">
        <v>65.06958332961061</v>
      </c>
      <c r="D1239">
        <v>35.0</v>
      </c>
      <c r="E1239" s="50">
        <f>VLOOKUP(B1239,'SKU List'!$A$6:$C$11,3,1)</f>
        <v>10.158000000000001</v>
      </c>
      <c r="F1239" s="64">
        <f t="shared" si="19"/>
        <v>5.405747522111695</v>
      </c>
    </row>
    <row r="1240" spans="8:8">
      <c r="A1240" s="25">
        <v>42942.0</v>
      </c>
      <c r="B1240" s="10" t="s">
        <v>41</v>
      </c>
      <c r="C1240" s="5">
        <v>57.32683023279007</v>
      </c>
      <c r="D1240">
        <v>34.0</v>
      </c>
      <c r="E1240" s="50">
        <f>VLOOKUP(B1240,'SKU List'!$A$6:$C$11,3,1)</f>
        <v>50.79</v>
      </c>
      <c r="F1240" s="64">
        <f t="shared" si="19"/>
        <v>0.1287030957430611</v>
      </c>
    </row>
    <row r="1241" spans="8:8" ht="15.0" customHeight="1">
      <c r="A1241" s="25">
        <v>42942.0</v>
      </c>
      <c r="B1241" s="10" t="s">
        <v>33</v>
      </c>
      <c r="C1241" s="5">
        <v>52.593333295601944</v>
      </c>
      <c r="D1241">
        <v>32.0</v>
      </c>
      <c r="E1241" s="50">
        <f>VLOOKUP(B1241,'SKU List'!$A$6:$C$11,3,1)</f>
        <v>45.711</v>
      </c>
      <c r="F1241" s="64">
        <f t="shared" si="19"/>
        <v>0.15056186247515796</v>
      </c>
    </row>
    <row r="1242" spans="8:8" ht="15.0" customHeight="1">
      <c r="A1242" s="25">
        <v>42942.0</v>
      </c>
      <c r="B1242" s="10" t="s">
        <v>34</v>
      </c>
      <c r="C1242" s="5">
        <v>51.71068233703314</v>
      </c>
      <c r="D1242">
        <v>46.0</v>
      </c>
      <c r="E1242" s="50">
        <f>VLOOKUP(B1242,'SKU List'!$A$6:$C$11,3,1)</f>
        <v>40.632000000000005</v>
      </c>
      <c r="F1242" s="64">
        <f t="shared" si="19"/>
        <v>0.27265904550682063</v>
      </c>
    </row>
    <row r="1243" spans="8:8" ht="15.0" customHeight="1">
      <c r="A1243" s="25">
        <v>42942.0</v>
      </c>
      <c r="B1243" s="10">
        <v>8.4325322E7</v>
      </c>
      <c r="C1243" s="5">
        <v>45.57421523944024</v>
      </c>
      <c r="D1243">
        <v>19.0</v>
      </c>
      <c r="E1243" s="50">
        <f>VLOOKUP(B1243,'SKU List'!$A$6:$C$11,3,1)</f>
        <v>35.553</v>
      </c>
      <c r="F1243" s="64">
        <f t="shared" si="19"/>
        <v>0.28186693779541094</v>
      </c>
    </row>
    <row r="1244" spans="8:8" ht="15.0" customHeight="1">
      <c r="A1244" s="25">
        <v>42942.0</v>
      </c>
      <c r="B1244" s="10" t="s">
        <v>35</v>
      </c>
      <c r="C1244" s="5">
        <v>65.46941572915152</v>
      </c>
      <c r="D1244">
        <v>36.0</v>
      </c>
      <c r="E1244" s="50">
        <f>VLOOKUP(B1244,'SKU List'!$A$6:$C$11,3,1)</f>
        <v>5.079000000000001</v>
      </c>
      <c r="F1244" s="64">
        <f t="shared" si="19"/>
        <v>11.890217706074328</v>
      </c>
    </row>
    <row r="1245" spans="8:8" ht="15.0" customHeight="1">
      <c r="A1245" s="25">
        <v>42942.0</v>
      </c>
      <c r="B1245" s="10" t="s">
        <v>36</v>
      </c>
      <c r="C1245" s="5">
        <v>62.224629739381946</v>
      </c>
      <c r="D1245">
        <v>43.0</v>
      </c>
      <c r="E1245" s="50">
        <f>VLOOKUP(B1245,'SKU List'!$A$6:$C$11,3,1)</f>
        <v>10.158000000000001</v>
      </c>
      <c r="F1245" s="64">
        <f t="shared" si="19"/>
        <v>5.125677273024408</v>
      </c>
    </row>
    <row r="1246" spans="8:8">
      <c r="A1246" s="25">
        <v>42943.0</v>
      </c>
      <c r="B1246" s="10" t="s">
        <v>41</v>
      </c>
      <c r="C1246" s="5">
        <v>61.42637897173572</v>
      </c>
      <c r="D1246">
        <v>35.0</v>
      </c>
      <c r="E1246" s="50">
        <f>VLOOKUP(B1246,'SKU List'!$A$6:$C$11,3,1)</f>
        <v>50.79</v>
      </c>
      <c r="F1246" s="64">
        <f t="shared" si="19"/>
        <v>0.2094187629796362</v>
      </c>
    </row>
    <row r="1247" spans="8:8" ht="15.0" customHeight="1">
      <c r="A1247" s="25">
        <v>42943.0</v>
      </c>
      <c r="B1247" s="10" t="s">
        <v>33</v>
      </c>
      <c r="C1247" s="5">
        <v>56.81911499494085</v>
      </c>
      <c r="D1247">
        <v>27.0</v>
      </c>
      <c r="E1247" s="50">
        <f>VLOOKUP(B1247,'SKU List'!$A$6:$C$11,3,1)</f>
        <v>45.711</v>
      </c>
      <c r="F1247" s="64">
        <f t="shared" si="19"/>
        <v>0.24300748167707661</v>
      </c>
    </row>
    <row r="1248" spans="8:8" ht="15.0" customHeight="1">
      <c r="A1248" s="25">
        <v>42943.0</v>
      </c>
      <c r="B1248" s="10" t="s">
        <v>34</v>
      </c>
      <c r="C1248" s="5">
        <v>47.09371196190471</v>
      </c>
      <c r="D1248">
        <v>37.0</v>
      </c>
      <c r="E1248" s="50">
        <f>VLOOKUP(B1248,'SKU List'!$A$6:$C$11,3,1)</f>
        <v>40.632000000000005</v>
      </c>
      <c r="F1248" s="64">
        <f t="shared" si="19"/>
        <v>0.15903012310259657</v>
      </c>
    </row>
    <row r="1249" spans="8:8" ht="15.0" customHeight="1">
      <c r="A1249" s="25">
        <v>42943.0</v>
      </c>
      <c r="B1249" s="10">
        <v>8.4325322E7</v>
      </c>
      <c r="C1249" s="5">
        <v>40.58982005138997</v>
      </c>
      <c r="D1249">
        <v>25.0</v>
      </c>
      <c r="E1249" s="50">
        <f>VLOOKUP(B1249,'SKU List'!$A$6:$C$11,3,1)</f>
        <v>35.553</v>
      </c>
      <c r="F1249" s="64">
        <f t="shared" si="19"/>
        <v>0.14167074653024989</v>
      </c>
    </row>
    <row r="1250" spans="8:8" ht="15.0" customHeight="1">
      <c r="A1250" s="25">
        <v>42943.0</v>
      </c>
      <c r="B1250" s="10" t="s">
        <v>35</v>
      </c>
      <c r="C1250" s="5">
        <v>59.33826295588676</v>
      </c>
      <c r="D1250">
        <v>33.0</v>
      </c>
      <c r="E1250" s="50">
        <f>VLOOKUP(B1250,'SKU List'!$A$6:$C$11,3,1)</f>
        <v>5.079000000000001</v>
      </c>
      <c r="F1250" s="64">
        <f t="shared" si="19"/>
        <v>10.683060239394912</v>
      </c>
    </row>
    <row r="1251" spans="8:8" ht="15.0" customHeight="1">
      <c r="A1251" s="25">
        <v>42943.0</v>
      </c>
      <c r="B1251" s="10" t="s">
        <v>36</v>
      </c>
      <c r="C1251" s="5">
        <v>65.90395951414301</v>
      </c>
      <c r="D1251">
        <v>43.0</v>
      </c>
      <c r="E1251" s="50">
        <f>VLOOKUP(B1251,'SKU List'!$A$6:$C$11,3,1)</f>
        <v>10.158000000000001</v>
      </c>
      <c r="F1251" s="64">
        <f t="shared" si="19"/>
        <v>5.487887331575409</v>
      </c>
    </row>
    <row r="1252" spans="8:8">
      <c r="A1252" s="25">
        <v>42944.0</v>
      </c>
      <c r="B1252" s="10" t="s">
        <v>41</v>
      </c>
      <c r="C1252" s="5">
        <v>65.40191987045773</v>
      </c>
      <c r="D1252">
        <v>40.0</v>
      </c>
      <c r="E1252" s="50">
        <f>VLOOKUP(B1252,'SKU List'!$A$6:$C$11,3,1)</f>
        <v>50.79</v>
      </c>
      <c r="F1252" s="64">
        <f t="shared" si="19"/>
        <v>0.2876928503732572</v>
      </c>
    </row>
    <row r="1253" spans="8:8" ht="15.0" customHeight="1">
      <c r="A1253" s="25">
        <v>42944.0</v>
      </c>
      <c r="B1253" s="10" t="s">
        <v>33</v>
      </c>
      <c r="C1253" s="5">
        <v>55.1915233282437</v>
      </c>
      <c r="D1253">
        <v>29.0</v>
      </c>
      <c r="E1253" s="50">
        <f>VLOOKUP(B1253,'SKU List'!$A$6:$C$11,3,1)</f>
        <v>45.711</v>
      </c>
      <c r="F1253" s="64">
        <f t="shared" si="19"/>
        <v>0.20740135477770558</v>
      </c>
    </row>
    <row r="1254" spans="8:8" ht="15.0" customHeight="1">
      <c r="A1254" s="25">
        <v>42944.0</v>
      </c>
      <c r="B1254" s="10" t="s">
        <v>34</v>
      </c>
      <c r="C1254" s="5">
        <v>47.56522833731242</v>
      </c>
      <c r="D1254">
        <v>43.0</v>
      </c>
      <c r="E1254" s="50">
        <f>VLOOKUP(B1254,'SKU List'!$A$6:$C$11,3,1)</f>
        <v>40.632000000000005</v>
      </c>
      <c r="F1254" s="64">
        <f t="shared" si="19"/>
        <v>0.17063468048120725</v>
      </c>
    </row>
    <row r="1255" spans="8:8" ht="15.0" customHeight="1">
      <c r="A1255" s="25">
        <v>42944.0</v>
      </c>
      <c r="B1255" s="10">
        <v>8.4325322E7</v>
      </c>
      <c r="C1255" s="5">
        <v>45.48376074883169</v>
      </c>
      <c r="D1255">
        <v>23.0</v>
      </c>
      <c r="E1255" s="50">
        <f>VLOOKUP(B1255,'SKU List'!$A$6:$C$11,3,1)</f>
        <v>35.553</v>
      </c>
      <c r="F1255" s="64">
        <f t="shared" si="19"/>
        <v>0.2793227223815626</v>
      </c>
    </row>
    <row r="1256" spans="8:8" ht="15.0" customHeight="1">
      <c r="A1256" s="25">
        <v>42944.0</v>
      </c>
      <c r="B1256" s="10" t="s">
        <v>35</v>
      </c>
      <c r="C1256" s="5">
        <v>58.54722905266775</v>
      </c>
      <c r="D1256">
        <v>41.0</v>
      </c>
      <c r="E1256" s="50">
        <f>VLOOKUP(B1256,'SKU List'!$A$6:$C$11,3,1)</f>
        <v>5.079000000000001</v>
      </c>
      <c r="F1256" s="64">
        <f t="shared" si="19"/>
        <v>10.527314245455354</v>
      </c>
    </row>
    <row r="1257" spans="8:8" ht="15.0" customHeight="1">
      <c r="A1257" s="25">
        <v>42944.0</v>
      </c>
      <c r="B1257" s="10" t="s">
        <v>36</v>
      </c>
      <c r="C1257" s="5">
        <v>60.815342010087406</v>
      </c>
      <c r="D1257">
        <v>44.0</v>
      </c>
      <c r="E1257" s="50">
        <f>VLOOKUP(B1257,'SKU List'!$A$6:$C$11,3,1)</f>
        <v>10.158000000000001</v>
      </c>
      <c r="F1257" s="64">
        <f t="shared" si="19"/>
        <v>4.986940540469324</v>
      </c>
    </row>
    <row r="1258" spans="8:8">
      <c r="A1258" s="25">
        <v>42945.0</v>
      </c>
      <c r="B1258" s="10" t="s">
        <v>41</v>
      </c>
      <c r="C1258" s="5">
        <v>63.24996614288423</v>
      </c>
      <c r="D1258">
        <v>33.0</v>
      </c>
      <c r="E1258" s="50">
        <f>VLOOKUP(B1258,'SKU List'!$A$6:$C$11,3,1)</f>
        <v>50.79</v>
      </c>
      <c r="F1258" s="64">
        <f t="shared" si="19"/>
        <v>0.24532321604418653</v>
      </c>
    </row>
    <row r="1259" spans="8:8" ht="15.0" customHeight="1">
      <c r="A1259" s="25">
        <v>42945.0</v>
      </c>
      <c r="B1259" s="10" t="s">
        <v>33</v>
      </c>
      <c r="C1259" s="5">
        <v>54.528209538412895</v>
      </c>
      <c r="D1259">
        <v>32.0</v>
      </c>
      <c r="E1259" s="50">
        <f>VLOOKUP(B1259,'SKU List'!$A$6:$C$11,3,1)</f>
        <v>45.711</v>
      </c>
      <c r="F1259" s="64">
        <f t="shared" si="19"/>
        <v>0.1928903226447222</v>
      </c>
    </row>
    <row r="1260" spans="8:8" ht="15.0" customHeight="1">
      <c r="A1260" s="25">
        <v>42945.0</v>
      </c>
      <c r="B1260" s="10" t="s">
        <v>34</v>
      </c>
      <c r="C1260" s="5">
        <v>52.2360691012049</v>
      </c>
      <c r="D1260">
        <v>43.0</v>
      </c>
      <c r="E1260" s="50">
        <f>VLOOKUP(B1260,'SKU List'!$A$6:$C$11,3,1)</f>
        <v>40.632000000000005</v>
      </c>
      <c r="F1260" s="64">
        <f t="shared" si="19"/>
        <v>0.2855894147766512</v>
      </c>
    </row>
    <row r="1261" spans="8:8" ht="15.0" customHeight="1">
      <c r="A1261" s="25">
        <v>42945.0</v>
      </c>
      <c r="B1261" s="10">
        <v>8.4325322E7</v>
      </c>
      <c r="C1261" s="5">
        <v>40.321181060370435</v>
      </c>
      <c r="D1261">
        <v>25.0</v>
      </c>
      <c r="E1261" s="50">
        <f>VLOOKUP(B1261,'SKU List'!$A$6:$C$11,3,1)</f>
        <v>35.553</v>
      </c>
      <c r="F1261" s="64">
        <f t="shared" si="19"/>
        <v>0.13411473181926808</v>
      </c>
    </row>
    <row r="1262" spans="8:8" ht="15.0" customHeight="1">
      <c r="A1262" s="25">
        <v>42945.0</v>
      </c>
      <c r="B1262" s="10" t="s">
        <v>35</v>
      </c>
      <c r="C1262" s="5">
        <v>58.93389972502018</v>
      </c>
      <c r="D1262">
        <v>43.0</v>
      </c>
      <c r="E1262" s="50">
        <f>VLOOKUP(B1262,'SKU List'!$A$6:$C$11,3,1)</f>
        <v>5.079000000000001</v>
      </c>
      <c r="F1262" s="64">
        <f t="shared" si="19"/>
        <v>10.603445506009091</v>
      </c>
    </row>
    <row r="1263" spans="8:8" ht="15.0" customHeight="1">
      <c r="A1263" s="25">
        <v>42945.0</v>
      </c>
      <c r="B1263" s="10" t="s">
        <v>36</v>
      </c>
      <c r="C1263" s="5">
        <v>59.849115985283625</v>
      </c>
      <c r="D1263">
        <v>39.0</v>
      </c>
      <c r="E1263" s="50">
        <f>VLOOKUP(B1263,'SKU List'!$A$6:$C$11,3,1)</f>
        <v>10.158000000000001</v>
      </c>
      <c r="F1263" s="64">
        <f t="shared" si="19"/>
        <v>4.891820829423471</v>
      </c>
    </row>
    <row r="1264" spans="8:8">
      <c r="A1264" s="25">
        <v>42946.0</v>
      </c>
      <c r="B1264" s="10" t="s">
        <v>41</v>
      </c>
      <c r="C1264" s="5">
        <v>64.69103281490389</v>
      </c>
      <c r="D1264">
        <v>35.0</v>
      </c>
      <c r="E1264" s="50">
        <f>VLOOKUP(B1264,'SKU List'!$A$6:$C$11,3,1)</f>
        <v>50.79</v>
      </c>
      <c r="F1264" s="64">
        <f t="shared" si="19"/>
        <v>0.2736962554617817</v>
      </c>
    </row>
    <row r="1265" spans="8:8" ht="15.0" customHeight="1">
      <c r="A1265" s="25">
        <v>42946.0</v>
      </c>
      <c r="B1265" s="10" t="s">
        <v>33</v>
      </c>
      <c r="C1265" s="5">
        <v>55.524050541964726</v>
      </c>
      <c r="D1265">
        <v>29.0</v>
      </c>
      <c r="E1265" s="50">
        <f>VLOOKUP(B1265,'SKU List'!$A$6:$C$11,3,1)</f>
        <v>45.711</v>
      </c>
      <c r="F1265" s="64">
        <f t="shared" si="19"/>
        <v>0.21467591043654105</v>
      </c>
    </row>
    <row r="1266" spans="8:8" ht="15.0" customHeight="1">
      <c r="A1266" s="25">
        <v>42946.0</v>
      </c>
      <c r="B1266" s="10" t="s">
        <v>34</v>
      </c>
      <c r="C1266" s="5">
        <v>45.63226624974955</v>
      </c>
      <c r="D1266">
        <v>39.0</v>
      </c>
      <c r="E1266" s="50">
        <f>VLOOKUP(B1266,'SKU List'!$A$6:$C$11,3,1)</f>
        <v>40.632000000000005</v>
      </c>
      <c r="F1266" s="64">
        <f t="shared" si="19"/>
        <v>0.12306227234075465</v>
      </c>
    </row>
    <row r="1267" spans="8:8" ht="15.0" customHeight="1">
      <c r="A1267" s="25">
        <v>42946.0</v>
      </c>
      <c r="B1267" s="10">
        <v>8.4325322E7</v>
      </c>
      <c r="C1267" s="5">
        <v>43.31001367344489</v>
      </c>
      <c r="D1267">
        <v>20.0</v>
      </c>
      <c r="E1267" s="50">
        <f>VLOOKUP(B1267,'SKU List'!$A$6:$C$11,3,1)</f>
        <v>35.553</v>
      </c>
      <c r="F1267" s="64">
        <f t="shared" si="19"/>
        <v>0.21818169137470525</v>
      </c>
    </row>
    <row r="1268" spans="8:8" ht="15.0" customHeight="1">
      <c r="A1268" s="25">
        <v>42946.0</v>
      </c>
      <c r="B1268" s="10" t="s">
        <v>35</v>
      </c>
      <c r="C1268" s="5">
        <v>61.81976988041639</v>
      </c>
      <c r="D1268">
        <v>40.0</v>
      </c>
      <c r="E1268" s="50">
        <f>VLOOKUP(B1268,'SKU List'!$A$6:$C$11,3,1)</f>
        <v>5.079000000000001</v>
      </c>
      <c r="F1268" s="64">
        <f t="shared" si="19"/>
        <v>11.171642031978024</v>
      </c>
    </row>
    <row r="1269" spans="8:8" ht="15.0" customHeight="1">
      <c r="A1269" s="25">
        <v>42946.0</v>
      </c>
      <c r="B1269" s="10" t="s">
        <v>36</v>
      </c>
      <c r="C1269" s="5">
        <v>60.58694714726046</v>
      </c>
      <c r="D1269">
        <v>39.0</v>
      </c>
      <c r="E1269" s="50">
        <f>VLOOKUP(B1269,'SKU List'!$A$6:$C$11,3,1)</f>
        <v>10.158000000000001</v>
      </c>
      <c r="F1269" s="64">
        <f t="shared" si="19"/>
        <v>4.96445630510538</v>
      </c>
    </row>
    <row r="1270" spans="8:8">
      <c r="A1270" s="25">
        <v>42947.0</v>
      </c>
      <c r="B1270" s="10" t="s">
        <v>41</v>
      </c>
      <c r="C1270" s="5">
        <v>63.403110461458915</v>
      </c>
      <c r="D1270">
        <v>40.0</v>
      </c>
      <c r="E1270" s="50">
        <f>VLOOKUP(B1270,'SKU List'!$A$6:$C$11,3,1)</f>
        <v>50.79</v>
      </c>
      <c r="F1270" s="64">
        <f t="shared" si="19"/>
        <v>0.24833846153689537</v>
      </c>
    </row>
    <row r="1271" spans="8:8" ht="15.0" customHeight="1">
      <c r="A1271" s="25">
        <v>42947.0</v>
      </c>
      <c r="B1271" s="10" t="s">
        <v>33</v>
      </c>
      <c r="C1271" s="5">
        <v>53.39523903624559</v>
      </c>
      <c r="D1271">
        <v>30.0</v>
      </c>
      <c r="E1271" s="50">
        <f>VLOOKUP(B1271,'SKU List'!$A$6:$C$11,3,1)</f>
        <v>45.711</v>
      </c>
      <c r="F1271" s="64">
        <f t="shared" si="19"/>
        <v>0.1681048114511954</v>
      </c>
    </row>
    <row r="1272" spans="8:8" ht="15.0" customHeight="1">
      <c r="A1272" s="25">
        <v>42947.0</v>
      </c>
      <c r="B1272" s="10" t="s">
        <v>34</v>
      </c>
      <c r="C1272" s="5">
        <v>52.33444683128009</v>
      </c>
      <c r="D1272">
        <v>40.0</v>
      </c>
      <c r="E1272" s="50">
        <f>VLOOKUP(B1272,'SKU List'!$A$6:$C$11,3,1)</f>
        <v>40.632000000000005</v>
      </c>
      <c r="F1272" s="64">
        <f t="shared" si="19"/>
        <v>0.28801060325064193</v>
      </c>
    </row>
    <row r="1273" spans="8:8" ht="15.0" customHeight="1">
      <c r="A1273" s="25">
        <v>42947.0</v>
      </c>
      <c r="B1273" s="10">
        <v>8.4325322E7</v>
      </c>
      <c r="C1273" s="5">
        <v>46.01465272273475</v>
      </c>
      <c r="D1273">
        <v>22.0</v>
      </c>
      <c r="E1273" s="50">
        <f>VLOOKUP(B1273,'SKU List'!$A$6:$C$11,3,1)</f>
        <v>35.553</v>
      </c>
      <c r="F1273" s="64">
        <f t="shared" si="19"/>
        <v>0.2942551324145573</v>
      </c>
    </row>
    <row r="1274" spans="8:8" ht="15.0" customHeight="1">
      <c r="A1274" s="25">
        <v>42947.0</v>
      </c>
      <c r="B1274" s="10" t="s">
        <v>35</v>
      </c>
      <c r="C1274" s="5">
        <v>65.48771135981359</v>
      </c>
      <c r="D1274">
        <v>44.0</v>
      </c>
      <c r="E1274" s="50">
        <f>VLOOKUP(B1274,'SKU List'!$A$6:$C$11,3,1)</f>
        <v>5.079000000000001</v>
      </c>
      <c r="F1274" s="64">
        <f t="shared" si="19"/>
        <v>11.893819917269852</v>
      </c>
    </row>
    <row r="1275" spans="8:8" ht="15.0" customHeight="1">
      <c r="A1275" s="25">
        <v>42947.0</v>
      </c>
      <c r="B1275" s="10" t="s">
        <v>36</v>
      </c>
      <c r="C1275" s="5">
        <v>63.90693143999142</v>
      </c>
      <c r="D1275">
        <v>33.0</v>
      </c>
      <c r="E1275" s="50">
        <f>VLOOKUP(B1275,'SKU List'!$A$6:$C$11,3,1)</f>
        <v>10.158000000000001</v>
      </c>
      <c r="F1275" s="64">
        <f t="shared" si="19"/>
        <v>5.291290750146821</v>
      </c>
    </row>
    <row r="1276" spans="8:8">
      <c r="A1276" s="25">
        <v>42948.0</v>
      </c>
      <c r="B1276" s="10" t="s">
        <v>41</v>
      </c>
      <c r="C1276" s="5">
        <v>58.70091634873469</v>
      </c>
      <c r="D1276">
        <v>37.0</v>
      </c>
      <c r="E1276" s="50">
        <f>VLOOKUP(B1276,'SKU List'!$A$6:$C$11,3,1)</f>
        <v>50.79</v>
      </c>
      <c r="F1276" s="64">
        <f t="shared" si="19"/>
        <v>0.15575736067601276</v>
      </c>
    </row>
    <row r="1277" spans="8:8" ht="15.0" customHeight="1">
      <c r="A1277" s="25">
        <v>42948.0</v>
      </c>
      <c r="B1277" s="10" t="s">
        <v>33</v>
      </c>
      <c r="C1277" s="5">
        <v>55.93291510639816</v>
      </c>
      <c r="D1277">
        <v>24.0</v>
      </c>
      <c r="E1277" s="50">
        <f>VLOOKUP(B1277,'SKU List'!$A$6:$C$11,3,1)</f>
        <v>45.711</v>
      </c>
      <c r="F1277" s="64">
        <f t="shared" si="19"/>
        <v>0.22362046567343014</v>
      </c>
    </row>
    <row r="1278" spans="8:8" ht="15.0" customHeight="1">
      <c r="A1278" s="25">
        <v>42948.0</v>
      </c>
      <c r="B1278" s="10" t="s">
        <v>34</v>
      </c>
      <c r="C1278" s="5">
        <v>51.76940773776706</v>
      </c>
      <c r="D1278">
        <v>40.0</v>
      </c>
      <c r="E1278" s="50">
        <f>VLOOKUP(B1278,'SKU List'!$A$6:$C$11,3,1)</f>
        <v>40.632000000000005</v>
      </c>
      <c r="F1278" s="64">
        <f t="shared" si="19"/>
        <v>0.27410434479639334</v>
      </c>
    </row>
    <row r="1279" spans="8:8" ht="15.0" customHeight="1">
      <c r="A1279" s="25">
        <v>42948.0</v>
      </c>
      <c r="B1279" s="10">
        <v>8.4325322E7</v>
      </c>
      <c r="C1279" s="5">
        <v>43.160189357233</v>
      </c>
      <c r="D1279">
        <v>23.0</v>
      </c>
      <c r="E1279" s="50">
        <f>VLOOKUP(B1279,'SKU List'!$A$6:$C$11,3,1)</f>
        <v>35.553</v>
      </c>
      <c r="F1279" s="64">
        <f t="shared" si="19"/>
        <v>0.21396757959196142</v>
      </c>
    </row>
    <row r="1280" spans="8:8" ht="15.0" customHeight="1">
      <c r="A1280" s="25">
        <v>42948.0</v>
      </c>
      <c r="B1280" s="10" t="s">
        <v>35</v>
      </c>
      <c r="C1280" s="5">
        <v>58.41757289765677</v>
      </c>
      <c r="D1280">
        <v>41.0</v>
      </c>
      <c r="E1280" s="50">
        <f>VLOOKUP(B1280,'SKU List'!$A$6:$C$11,3,1)</f>
        <v>5.079000000000001</v>
      </c>
      <c r="F1280" s="64">
        <f t="shared" si="19"/>
        <v>10.50178635512045</v>
      </c>
    </row>
    <row r="1281" spans="8:8" ht="15.0" customHeight="1">
      <c r="A1281" s="25">
        <v>42948.0</v>
      </c>
      <c r="B1281" s="10" t="s">
        <v>36</v>
      </c>
      <c r="C1281" s="5">
        <v>56.746297882321855</v>
      </c>
      <c r="D1281">
        <v>39.0</v>
      </c>
      <c r="E1281" s="50">
        <f>VLOOKUP(B1281,'SKU List'!$A$6:$C$11,3,1)</f>
        <v>10.158000000000001</v>
      </c>
      <c r="F1281" s="64">
        <f t="shared" si="19"/>
        <v>4.586365217791085</v>
      </c>
    </row>
    <row r="1282" spans="8:8">
      <c r="A1282" s="25">
        <v>42949.0</v>
      </c>
      <c r="B1282" s="10" t="s">
        <v>41</v>
      </c>
      <c r="C1282" s="5">
        <v>62.3916166093649</v>
      </c>
      <c r="D1282">
        <v>37.0</v>
      </c>
      <c r="E1282" s="50">
        <f>VLOOKUP(B1282,'SKU List'!$A$6:$C$11,3,1)</f>
        <v>50.79</v>
      </c>
      <c r="F1282" s="64">
        <f t="shared" si="19"/>
        <v>0.2284232449176</v>
      </c>
    </row>
    <row r="1283" spans="8:8" ht="15.0" customHeight="1">
      <c r="A1283" s="25">
        <v>42949.0</v>
      </c>
      <c r="B1283" s="10" t="s">
        <v>33</v>
      </c>
      <c r="C1283" s="5">
        <v>58.540329984112766</v>
      </c>
      <c r="D1283">
        <v>33.0</v>
      </c>
      <c r="E1283" s="50">
        <f>VLOOKUP(B1283,'SKU List'!$A$6:$C$11,3,1)</f>
        <v>45.711</v>
      </c>
      <c r="F1283" s="64">
        <f t="shared" si="19"/>
        <v>0.2806617659668957</v>
      </c>
    </row>
    <row r="1284" spans="8:8" ht="15.0" customHeight="1">
      <c r="A1284" s="25">
        <v>42949.0</v>
      </c>
      <c r="B1284" s="10" t="s">
        <v>34</v>
      </c>
      <c r="C1284" s="5">
        <v>52.13550359380279</v>
      </c>
      <c r="D1284">
        <v>44.0</v>
      </c>
      <c r="E1284" s="50">
        <f>VLOOKUP(B1284,'SKU List'!$A$6:$C$11,3,1)</f>
        <v>40.632000000000005</v>
      </c>
      <c r="F1284" s="64">
        <f t="shared" si="19"/>
        <v>0.2831143825999897</v>
      </c>
    </row>
    <row r="1285" spans="8:8" ht="15.0" customHeight="1">
      <c r="A1285" s="25">
        <v>42949.0</v>
      </c>
      <c r="B1285" s="10">
        <v>8.4325322E7</v>
      </c>
      <c r="C1285" s="5">
        <v>42.26053002831225</v>
      </c>
      <c r="D1285">
        <v>19.0</v>
      </c>
      <c r="E1285" s="50">
        <f>VLOOKUP(B1285,'SKU List'!$A$6:$C$11,3,1)</f>
        <v>35.553</v>
      </c>
      <c r="F1285" s="64">
        <f t="shared" si="20" ref="F1285:F1348">(C1285-E1285)/E1285</f>
        <v>0.18866284218806448</v>
      </c>
    </row>
    <row r="1286" spans="8:8" ht="15.0" customHeight="1">
      <c r="A1286" s="25">
        <v>42949.0</v>
      </c>
      <c r="B1286" s="10" t="s">
        <v>35</v>
      </c>
      <c r="C1286" s="5">
        <v>63.780722217777225</v>
      </c>
      <c r="D1286">
        <v>33.0</v>
      </c>
      <c r="E1286" s="50">
        <f>VLOOKUP(B1286,'SKU List'!$A$6:$C$11,3,1)</f>
        <v>5.079000000000001</v>
      </c>
      <c r="F1286" s="64">
        <f t="shared" si="20"/>
        <v>11.557732273632057</v>
      </c>
    </row>
    <row r="1287" spans="8:8" ht="15.0" customHeight="1">
      <c r="A1287" s="25">
        <v>42949.0</v>
      </c>
      <c r="B1287" s="10" t="s">
        <v>36</v>
      </c>
      <c r="C1287" s="5">
        <v>56.86073563625846</v>
      </c>
      <c r="D1287">
        <v>36.0</v>
      </c>
      <c r="E1287" s="50">
        <f>VLOOKUP(B1287,'SKU List'!$A$6:$C$11,3,1)</f>
        <v>10.158000000000001</v>
      </c>
      <c r="F1287" s="64">
        <f t="shared" si="20"/>
        <v>4.59763099392188</v>
      </c>
    </row>
    <row r="1288" spans="8:8">
      <c r="A1288" s="25">
        <v>42950.0</v>
      </c>
      <c r="B1288" s="10" t="s">
        <v>41</v>
      </c>
      <c r="C1288" s="5">
        <v>65.11129744212303</v>
      </c>
      <c r="D1288">
        <v>42.0</v>
      </c>
      <c r="E1288" s="50">
        <f>VLOOKUP(B1288,'SKU List'!$A$6:$C$11,3,1)</f>
        <v>50.79</v>
      </c>
      <c r="F1288" s="64">
        <f t="shared" si="20"/>
        <v>0.2819708100437691</v>
      </c>
    </row>
    <row r="1289" spans="8:8" ht="15.0" customHeight="1">
      <c r="A1289" s="25">
        <v>42950.0</v>
      </c>
      <c r="B1289" s="10" t="s">
        <v>33</v>
      </c>
      <c r="C1289" s="5">
        <v>51.25501037435802</v>
      </c>
      <c r="D1289">
        <v>26.0</v>
      </c>
      <c r="E1289" s="50">
        <f>VLOOKUP(B1289,'SKU List'!$A$6:$C$11,3,1)</f>
        <v>45.711</v>
      </c>
      <c r="F1289" s="64">
        <f t="shared" si="20"/>
        <v>0.12128394422257277</v>
      </c>
    </row>
    <row r="1290" spans="8:8" ht="15.0" customHeight="1">
      <c r="A1290" s="25">
        <v>42950.0</v>
      </c>
      <c r="B1290" s="10" t="s">
        <v>34</v>
      </c>
      <c r="C1290" s="5">
        <v>51.839641017603626</v>
      </c>
      <c r="D1290">
        <v>36.0</v>
      </c>
      <c r="E1290" s="50">
        <f>VLOOKUP(B1290,'SKU List'!$A$6:$C$11,3,1)</f>
        <v>40.632000000000005</v>
      </c>
      <c r="F1290" s="64">
        <f t="shared" si="20"/>
        <v>0.2758328661548439</v>
      </c>
    </row>
    <row r="1291" spans="8:8" ht="15.0" customHeight="1">
      <c r="A1291" s="25">
        <v>42950.0</v>
      </c>
      <c r="B1291" s="10">
        <v>8.4325322E7</v>
      </c>
      <c r="C1291" s="5">
        <v>42.89046207595977</v>
      </c>
      <c r="D1291">
        <v>20.0</v>
      </c>
      <c r="E1291" s="50">
        <f>VLOOKUP(B1291,'SKU List'!$A$6:$C$11,3,1)</f>
        <v>35.553</v>
      </c>
      <c r="F1291" s="64">
        <f t="shared" si="20"/>
        <v>0.2063809545174745</v>
      </c>
    </row>
    <row r="1292" spans="8:8" ht="15.0" customHeight="1">
      <c r="A1292" s="25">
        <v>42950.0</v>
      </c>
      <c r="B1292" s="10" t="s">
        <v>35</v>
      </c>
      <c r="C1292" s="5">
        <v>61.471716625682866</v>
      </c>
      <c r="D1292">
        <v>33.0</v>
      </c>
      <c r="E1292" s="50">
        <f>VLOOKUP(B1292,'SKU List'!$A$6:$C$11,3,1)</f>
        <v>5.079000000000001</v>
      </c>
      <c r="F1292" s="64">
        <f t="shared" si="20"/>
        <v>11.103114122008833</v>
      </c>
    </row>
    <row r="1293" spans="8:8" ht="15.0" customHeight="1">
      <c r="A1293" s="25">
        <v>42950.0</v>
      </c>
      <c r="B1293" s="10" t="s">
        <v>36</v>
      </c>
      <c r="C1293" s="5">
        <v>64.41362124494552</v>
      </c>
      <c r="D1293">
        <v>34.0</v>
      </c>
      <c r="E1293" s="50">
        <f>VLOOKUP(B1293,'SKU List'!$A$6:$C$11,3,1)</f>
        <v>10.158000000000001</v>
      </c>
      <c r="F1293" s="64">
        <f t="shared" si="20"/>
        <v>5.341171613009009</v>
      </c>
    </row>
    <row r="1294" spans="8:8">
      <c r="A1294" s="25">
        <v>42951.0</v>
      </c>
      <c r="B1294" s="10" t="s">
        <v>41</v>
      </c>
      <c r="C1294" s="5">
        <v>62.484279508641976</v>
      </c>
      <c r="D1294">
        <v>44.0</v>
      </c>
      <c r="E1294" s="50">
        <f>VLOOKUP(B1294,'SKU List'!$A$6:$C$11,3,1)</f>
        <v>50.79</v>
      </c>
      <c r="F1294" s="64">
        <f t="shared" si="20"/>
        <v>0.23024767687816453</v>
      </c>
    </row>
    <row r="1295" spans="8:8" ht="15.0" customHeight="1">
      <c r="A1295" s="25">
        <v>42951.0</v>
      </c>
      <c r="B1295" s="10" t="s">
        <v>33</v>
      </c>
      <c r="C1295" s="5">
        <v>52.36079910307259</v>
      </c>
      <c r="D1295">
        <v>32.0</v>
      </c>
      <c r="E1295" s="50">
        <f>VLOOKUP(B1295,'SKU List'!$A$6:$C$11,3,1)</f>
        <v>45.711</v>
      </c>
      <c r="F1295" s="64">
        <f t="shared" si="20"/>
        <v>0.14547481138178095</v>
      </c>
    </row>
    <row r="1296" spans="8:8" ht="15.0" customHeight="1">
      <c r="A1296" s="25">
        <v>42951.0</v>
      </c>
      <c r="B1296" s="10" t="s">
        <v>34</v>
      </c>
      <c r="C1296" s="5">
        <v>46.51617069507193</v>
      </c>
      <c r="D1296">
        <v>36.0</v>
      </c>
      <c r="E1296" s="50">
        <f>VLOOKUP(B1296,'SKU List'!$A$6:$C$11,3,1)</f>
        <v>40.632000000000005</v>
      </c>
      <c r="F1296" s="64">
        <f t="shared" si="20"/>
        <v>0.14481617186138812</v>
      </c>
    </row>
    <row r="1297" spans="8:8" ht="15.0" customHeight="1">
      <c r="A1297" s="25">
        <v>42951.0</v>
      </c>
      <c r="B1297" s="10">
        <v>8.4325322E7</v>
      </c>
      <c r="C1297" s="5">
        <v>43.2350038705777</v>
      </c>
      <c r="D1297">
        <v>19.0</v>
      </c>
      <c r="E1297" s="50">
        <f>VLOOKUP(B1297,'SKU List'!$A$6:$C$11,3,1)</f>
        <v>35.553</v>
      </c>
      <c r="F1297" s="64">
        <f t="shared" si="20"/>
        <v>0.2160718890270217</v>
      </c>
    </row>
    <row r="1298" spans="8:8" ht="15.0" customHeight="1">
      <c r="A1298" s="25">
        <v>42951.0</v>
      </c>
      <c r="B1298" s="10" t="s">
        <v>35</v>
      </c>
      <c r="C1298" s="5">
        <v>57.37059414713705</v>
      </c>
      <c r="D1298">
        <v>42.0</v>
      </c>
      <c r="E1298" s="50">
        <f>VLOOKUP(B1298,'SKU List'!$A$6:$C$11,3,1)</f>
        <v>5.079000000000001</v>
      </c>
      <c r="F1298" s="64">
        <f t="shared" si="20"/>
        <v>10.295647597388667</v>
      </c>
    </row>
    <row r="1299" spans="8:8" ht="15.0" customHeight="1">
      <c r="A1299" s="25">
        <v>42951.0</v>
      </c>
      <c r="B1299" s="10" t="s">
        <v>36</v>
      </c>
      <c r="C1299" s="5">
        <v>63.25210574566866</v>
      </c>
      <c r="D1299">
        <v>40.0</v>
      </c>
      <c r="E1299" s="50">
        <f>VLOOKUP(B1299,'SKU List'!$A$6:$C$11,3,1)</f>
        <v>10.158000000000001</v>
      </c>
      <c r="F1299" s="64">
        <f t="shared" si="20"/>
        <v>5.22682671250922</v>
      </c>
    </row>
    <row r="1300" spans="8:8">
      <c r="A1300" s="25">
        <v>42952.0</v>
      </c>
      <c r="B1300" s="10" t="s">
        <v>41</v>
      </c>
      <c r="C1300" s="5">
        <v>59.75736868386489</v>
      </c>
      <c r="D1300">
        <v>33.0</v>
      </c>
      <c r="E1300" s="50">
        <f>VLOOKUP(B1300,'SKU List'!$A$6:$C$11,3,1)</f>
        <v>50.79</v>
      </c>
      <c r="F1300" s="64">
        <f t="shared" si="20"/>
        <v>0.17655776105266568</v>
      </c>
    </row>
    <row r="1301" spans="8:8" ht="15.0" customHeight="1">
      <c r="A1301" s="25">
        <v>42952.0</v>
      </c>
      <c r="B1301" s="10" t="s">
        <v>33</v>
      </c>
      <c r="C1301" s="5">
        <v>59.247592003530045</v>
      </c>
      <c r="D1301">
        <v>25.0</v>
      </c>
      <c r="E1301" s="50">
        <f>VLOOKUP(B1301,'SKU List'!$A$6:$C$11,3,1)</f>
        <v>45.711</v>
      </c>
      <c r="F1301" s="64">
        <f t="shared" si="20"/>
        <v>0.2961342347253407</v>
      </c>
    </row>
    <row r="1302" spans="8:8" ht="15.0" customHeight="1">
      <c r="A1302" s="25">
        <v>42952.0</v>
      </c>
      <c r="B1302" s="10" t="s">
        <v>34</v>
      </c>
      <c r="C1302" s="5">
        <v>46.43786651336572</v>
      </c>
      <c r="D1302">
        <v>47.0</v>
      </c>
      <c r="E1302" s="50">
        <f>VLOOKUP(B1302,'SKU List'!$A$6:$C$11,3,1)</f>
        <v>40.632000000000005</v>
      </c>
      <c r="F1302" s="64">
        <f t="shared" si="20"/>
        <v>0.14288901637541135</v>
      </c>
    </row>
    <row r="1303" spans="8:8" ht="15.0" customHeight="1">
      <c r="A1303" s="25">
        <v>42952.0</v>
      </c>
      <c r="B1303" s="10">
        <v>8.4325322E7</v>
      </c>
      <c r="C1303" s="5">
        <v>45.89203375315483</v>
      </c>
      <c r="D1303">
        <v>24.0</v>
      </c>
      <c r="E1303" s="50">
        <f>VLOOKUP(B1303,'SKU List'!$A$6:$C$11,3,1)</f>
        <v>35.553</v>
      </c>
      <c r="F1303" s="64">
        <f t="shared" si="20"/>
        <v>0.2908062260049737</v>
      </c>
    </row>
    <row r="1304" spans="8:8" ht="15.0" customHeight="1">
      <c r="A1304" s="25">
        <v>42952.0</v>
      </c>
      <c r="B1304" s="10" t="s">
        <v>35</v>
      </c>
      <c r="C1304" s="5">
        <v>61.796575099123906</v>
      </c>
      <c r="D1304">
        <v>37.0</v>
      </c>
      <c r="E1304" s="50">
        <f>VLOOKUP(B1304,'SKU List'!$A$6:$C$11,3,1)</f>
        <v>5.079000000000001</v>
      </c>
      <c r="F1304" s="64">
        <f t="shared" si="20"/>
        <v>11.167075231172259</v>
      </c>
    </row>
    <row r="1305" spans="8:8" ht="15.0" customHeight="1">
      <c r="A1305" s="25">
        <v>42952.0</v>
      </c>
      <c r="B1305" s="10" t="s">
        <v>36</v>
      </c>
      <c r="C1305" s="5">
        <v>65.63330505917382</v>
      </c>
      <c r="D1305">
        <v>44.0</v>
      </c>
      <c r="E1305" s="50">
        <f>VLOOKUP(B1305,'SKU List'!$A$6:$C$11,3,1)</f>
        <v>10.158000000000001</v>
      </c>
      <c r="F1305" s="64">
        <f t="shared" si="20"/>
        <v>5.461242868593603</v>
      </c>
    </row>
    <row r="1306" spans="8:8">
      <c r="A1306" s="25">
        <v>42953.0</v>
      </c>
      <c r="B1306" s="10" t="s">
        <v>41</v>
      </c>
      <c r="C1306" s="5">
        <v>63.825304868548194</v>
      </c>
      <c r="D1306">
        <v>41.0</v>
      </c>
      <c r="E1306" s="50">
        <f>VLOOKUP(B1306,'SKU List'!$A$6:$C$11,3,1)</f>
        <v>50.79</v>
      </c>
      <c r="F1306" s="64">
        <f t="shared" si="20"/>
        <v>0.25665101139098634</v>
      </c>
    </row>
    <row r="1307" spans="8:8" ht="15.0" customHeight="1">
      <c r="A1307" s="25">
        <v>42953.0</v>
      </c>
      <c r="B1307" s="10" t="s">
        <v>33</v>
      </c>
      <c r="C1307" s="5">
        <v>56.85903695834878</v>
      </c>
      <c r="D1307">
        <v>27.0</v>
      </c>
      <c r="E1307" s="50">
        <f>VLOOKUP(B1307,'SKU List'!$A$6:$C$11,3,1)</f>
        <v>45.711</v>
      </c>
      <c r="F1307" s="64">
        <f t="shared" si="20"/>
        <v>0.24388083739906768</v>
      </c>
    </row>
    <row r="1308" spans="8:8" ht="15.0" customHeight="1">
      <c r="A1308" s="25">
        <v>42953.0</v>
      </c>
      <c r="B1308" s="10" t="s">
        <v>34</v>
      </c>
      <c r="C1308" s="5">
        <v>46.0394357024933</v>
      </c>
      <c r="D1308">
        <v>43.0</v>
      </c>
      <c r="E1308" s="50">
        <f>VLOOKUP(B1308,'SKU List'!$A$6:$C$11,3,1)</f>
        <v>40.632000000000005</v>
      </c>
      <c r="F1308" s="64">
        <f t="shared" si="20"/>
        <v>0.13308317834448943</v>
      </c>
    </row>
    <row r="1309" spans="8:8" ht="15.0" customHeight="1">
      <c r="A1309" s="25">
        <v>42953.0</v>
      </c>
      <c r="B1309" s="10">
        <v>8.4325322E7</v>
      </c>
      <c r="C1309" s="5">
        <v>43.74626023583504</v>
      </c>
      <c r="D1309">
        <v>19.0</v>
      </c>
      <c r="E1309" s="50">
        <f>VLOOKUP(B1309,'SKU List'!$A$6:$C$11,3,1)</f>
        <v>35.553</v>
      </c>
      <c r="F1309" s="64">
        <f t="shared" si="20"/>
        <v>0.23045200787092626</v>
      </c>
    </row>
    <row r="1310" spans="8:8" ht="15.0" customHeight="1">
      <c r="A1310" s="25">
        <v>42953.0</v>
      </c>
      <c r="B1310" s="10" t="s">
        <v>35</v>
      </c>
      <c r="C1310" s="5">
        <v>59.989356163406406</v>
      </c>
      <c r="D1310">
        <v>35.0</v>
      </c>
      <c r="E1310" s="50">
        <f>VLOOKUP(B1310,'SKU List'!$A$6:$C$11,3,1)</f>
        <v>5.079000000000001</v>
      </c>
      <c r="F1310" s="64">
        <f t="shared" si="20"/>
        <v>10.81125342851081</v>
      </c>
    </row>
    <row r="1311" spans="8:8" ht="15.0" customHeight="1">
      <c r="A1311" s="25">
        <v>42953.0</v>
      </c>
      <c r="B1311" s="10" t="s">
        <v>36</v>
      </c>
      <c r="C1311" s="5">
        <v>63.61244245744541</v>
      </c>
      <c r="D1311">
        <v>38.0</v>
      </c>
      <c r="E1311" s="50">
        <f>VLOOKUP(B1311,'SKU List'!$A$6:$C$11,3,1)</f>
        <v>10.158000000000001</v>
      </c>
      <c r="F1311" s="64">
        <f t="shared" si="20"/>
        <v>5.262299907210613</v>
      </c>
    </row>
    <row r="1312" spans="8:8">
      <c r="A1312" s="25">
        <v>42954.0</v>
      </c>
      <c r="B1312" s="10" t="s">
        <v>41</v>
      </c>
      <c r="C1312" s="5">
        <v>65.10733623232974</v>
      </c>
      <c r="D1312">
        <v>35.0</v>
      </c>
      <c r="E1312" s="50">
        <f>VLOOKUP(B1312,'SKU List'!$A$6:$C$11,3,1)</f>
        <v>50.79</v>
      </c>
      <c r="F1312" s="64">
        <f t="shared" si="20"/>
        <v>0.2818928181202942</v>
      </c>
    </row>
    <row r="1313" spans="8:8" ht="15.0" customHeight="1">
      <c r="A1313" s="25">
        <v>42954.0</v>
      </c>
      <c r="B1313" s="10" t="s">
        <v>33</v>
      </c>
      <c r="C1313" s="5">
        <v>58.896488519207516</v>
      </c>
      <c r="D1313">
        <v>27.0</v>
      </c>
      <c r="E1313" s="50">
        <f>VLOOKUP(B1313,'SKU List'!$A$6:$C$11,3,1)</f>
        <v>45.711</v>
      </c>
      <c r="F1313" s="64">
        <f t="shared" si="20"/>
        <v>0.28845329393816627</v>
      </c>
    </row>
    <row r="1314" spans="8:8" ht="15.0" customHeight="1">
      <c r="A1314" s="25">
        <v>42954.0</v>
      </c>
      <c r="B1314" s="10" t="s">
        <v>34</v>
      </c>
      <c r="C1314" s="5">
        <v>50.05705919435058</v>
      </c>
      <c r="D1314">
        <v>35.0</v>
      </c>
      <c r="E1314" s="50">
        <f>VLOOKUP(B1314,'SKU List'!$A$6:$C$11,3,1)</f>
        <v>40.632000000000005</v>
      </c>
      <c r="F1314" s="64">
        <f t="shared" si="20"/>
        <v>0.23196148834294578</v>
      </c>
    </row>
    <row r="1315" spans="8:8" ht="15.0" customHeight="1">
      <c r="A1315" s="25">
        <v>42954.0</v>
      </c>
      <c r="B1315" s="10">
        <v>8.4325322E7</v>
      </c>
      <c r="C1315" s="5">
        <v>45.9871076681129</v>
      </c>
      <c r="D1315">
        <v>20.0</v>
      </c>
      <c r="E1315" s="50">
        <f>VLOOKUP(B1315,'SKU List'!$A$6:$C$11,3,1)</f>
        <v>35.553</v>
      </c>
      <c r="F1315" s="64">
        <f t="shared" si="20"/>
        <v>0.2934803720674177</v>
      </c>
    </row>
    <row r="1316" spans="8:8" ht="15.0" customHeight="1">
      <c r="A1316" s="25">
        <v>42954.0</v>
      </c>
      <c r="B1316" s="10" t="s">
        <v>35</v>
      </c>
      <c r="C1316" s="5">
        <v>55.924302437007626</v>
      </c>
      <c r="D1316">
        <v>44.0</v>
      </c>
      <c r="E1316" s="50">
        <f>VLOOKUP(B1316,'SKU List'!$A$6:$C$11,3,1)</f>
        <v>5.079000000000001</v>
      </c>
      <c r="F1316" s="64">
        <f t="shared" si="20"/>
        <v>10.01088844989321</v>
      </c>
    </row>
    <row r="1317" spans="8:8" ht="15.0" customHeight="1">
      <c r="A1317" s="25">
        <v>42954.0</v>
      </c>
      <c r="B1317" s="10" t="s">
        <v>36</v>
      </c>
      <c r="C1317" s="5">
        <v>62.804961049952944</v>
      </c>
      <c r="D1317">
        <v>43.0</v>
      </c>
      <c r="E1317" s="50">
        <f>VLOOKUP(B1317,'SKU List'!$A$6:$C$11,3,1)</f>
        <v>10.158000000000001</v>
      </c>
      <c r="F1317" s="64">
        <f t="shared" si="20"/>
        <v>5.182807742661246</v>
      </c>
    </row>
    <row r="1318" spans="8:8">
      <c r="A1318" s="25">
        <v>42955.0</v>
      </c>
      <c r="B1318" s="10" t="s">
        <v>41</v>
      </c>
      <c r="C1318" s="5">
        <v>59.55783639817783</v>
      </c>
      <c r="D1318">
        <v>33.0</v>
      </c>
      <c r="E1318" s="50">
        <f>VLOOKUP(B1318,'SKU List'!$A$6:$C$11,3,1)</f>
        <v>50.79</v>
      </c>
      <c r="F1318" s="64">
        <f t="shared" si="20"/>
        <v>0.1726291868119281</v>
      </c>
    </row>
    <row r="1319" spans="8:8" ht="15.0" customHeight="1">
      <c r="A1319" s="25">
        <v>42955.0</v>
      </c>
      <c r="B1319" s="10" t="s">
        <v>33</v>
      </c>
      <c r="C1319" s="5">
        <v>53.81174608023696</v>
      </c>
      <c r="D1319">
        <v>31.0</v>
      </c>
      <c r="E1319" s="50">
        <f>VLOOKUP(B1319,'SKU List'!$A$6:$C$11,3,1)</f>
        <v>45.711</v>
      </c>
      <c r="F1319" s="64">
        <f t="shared" si="20"/>
        <v>0.17721655794528582</v>
      </c>
    </row>
    <row r="1320" spans="8:8" ht="15.0" customHeight="1">
      <c r="A1320" s="25">
        <v>42955.0</v>
      </c>
      <c r="B1320" s="10" t="s">
        <v>34</v>
      </c>
      <c r="C1320" s="5">
        <v>44.957968526021084</v>
      </c>
      <c r="D1320">
        <v>44.0</v>
      </c>
      <c r="E1320" s="50">
        <f>VLOOKUP(B1320,'SKU List'!$A$6:$C$11,3,1)</f>
        <v>40.632000000000005</v>
      </c>
      <c r="F1320" s="64">
        <f t="shared" si="20"/>
        <v>0.10646703401311966</v>
      </c>
    </row>
    <row r="1321" spans="8:8" ht="15.0" customHeight="1">
      <c r="A1321" s="25">
        <v>42955.0</v>
      </c>
      <c r="B1321" s="10">
        <v>8.4325322E7</v>
      </c>
      <c r="C1321" s="5">
        <v>40.88491626364472</v>
      </c>
      <c r="D1321">
        <v>21.0</v>
      </c>
      <c r="E1321" s="50">
        <f>VLOOKUP(B1321,'SKU List'!$A$6:$C$11,3,1)</f>
        <v>35.553</v>
      </c>
      <c r="F1321" s="64">
        <f t="shared" si="20"/>
        <v>0.1499709240751757</v>
      </c>
    </row>
    <row r="1322" spans="8:8" ht="15.0" customHeight="1">
      <c r="A1322" s="25">
        <v>42955.0</v>
      </c>
      <c r="B1322" s="10" t="s">
        <v>35</v>
      </c>
      <c r="C1322" s="5">
        <v>57.81897403907282</v>
      </c>
      <c r="D1322">
        <v>35.0</v>
      </c>
      <c r="E1322" s="50">
        <f>VLOOKUP(B1322,'SKU List'!$A$6:$C$11,3,1)</f>
        <v>5.079000000000001</v>
      </c>
      <c r="F1322" s="64">
        <f t="shared" si="20"/>
        <v>10.383928733820204</v>
      </c>
    </row>
    <row r="1323" spans="8:8" ht="15.0" customHeight="1">
      <c r="A1323" s="25">
        <v>42955.0</v>
      </c>
      <c r="B1323" s="10" t="s">
        <v>36</v>
      </c>
      <c r="C1323" s="5">
        <v>65.02753131189763</v>
      </c>
      <c r="D1323">
        <v>39.0</v>
      </c>
      <c r="E1323" s="50">
        <f>VLOOKUP(B1323,'SKU List'!$A$6:$C$11,3,1)</f>
        <v>10.158000000000001</v>
      </c>
      <c r="F1323" s="64">
        <f t="shared" si="20"/>
        <v>5.40160772907045</v>
      </c>
    </row>
    <row r="1324" spans="8:8">
      <c r="A1324" s="25">
        <v>42956.0</v>
      </c>
      <c r="B1324" s="10" t="s">
        <v>41</v>
      </c>
      <c r="C1324" s="5">
        <v>56.93279206175555</v>
      </c>
      <c r="D1324">
        <v>39.0</v>
      </c>
      <c r="E1324" s="50">
        <f>VLOOKUP(B1324,'SKU List'!$A$6:$C$11,3,1)</f>
        <v>50.79</v>
      </c>
      <c r="F1324" s="64">
        <f t="shared" si="20"/>
        <v>0.1209449116313359</v>
      </c>
    </row>
    <row r="1325" spans="8:8" ht="15.0" customHeight="1">
      <c r="A1325" s="25">
        <v>42956.0</v>
      </c>
      <c r="B1325" s="10" t="s">
        <v>33</v>
      </c>
      <c r="C1325" s="5">
        <v>56.428799025121066</v>
      </c>
      <c r="D1325">
        <v>31.0</v>
      </c>
      <c r="E1325" s="50">
        <f>VLOOKUP(B1325,'SKU List'!$A$6:$C$11,3,1)</f>
        <v>45.711</v>
      </c>
      <c r="F1325" s="64">
        <f t="shared" si="20"/>
        <v>0.2344687061127752</v>
      </c>
    </row>
    <row r="1326" spans="8:8" ht="15.0" customHeight="1">
      <c r="A1326" s="25">
        <v>42956.0</v>
      </c>
      <c r="B1326" s="10" t="s">
        <v>34</v>
      </c>
      <c r="C1326" s="5">
        <v>49.740026522795354</v>
      </c>
      <c r="D1326">
        <v>39.0</v>
      </c>
      <c r="E1326" s="50">
        <f>VLOOKUP(B1326,'SKU List'!$A$6:$C$11,3,1)</f>
        <v>40.632000000000005</v>
      </c>
      <c r="F1326" s="64">
        <f t="shared" si="20"/>
        <v>0.22415895163406546</v>
      </c>
    </row>
    <row r="1327" spans="8:8" ht="15.0" customHeight="1">
      <c r="A1327" s="25">
        <v>42956.0</v>
      </c>
      <c r="B1327" s="10">
        <v>8.4325322E7</v>
      </c>
      <c r="C1327" s="5">
        <v>44.8496614861175</v>
      </c>
      <c r="D1327">
        <v>19.0</v>
      </c>
      <c r="E1327" s="50">
        <f>VLOOKUP(B1327,'SKU List'!$A$6:$C$11,3,1)</f>
        <v>35.553</v>
      </c>
      <c r="F1327" s="64">
        <f t="shared" si="20"/>
        <v>0.2614873987038366</v>
      </c>
    </row>
    <row r="1328" spans="8:8" ht="15.0" customHeight="1">
      <c r="A1328" s="25">
        <v>42956.0</v>
      </c>
      <c r="B1328" s="10" t="s">
        <v>35</v>
      </c>
      <c r="C1328" s="5">
        <v>58.19495955456277</v>
      </c>
      <c r="D1328">
        <v>35.0</v>
      </c>
      <c r="E1328" s="50">
        <f>VLOOKUP(B1328,'SKU List'!$A$6:$C$11,3,1)</f>
        <v>5.079000000000001</v>
      </c>
      <c r="F1328" s="64">
        <f t="shared" si="20"/>
        <v>10.457956202906628</v>
      </c>
    </row>
    <row r="1329" spans="8:8" ht="15.0" customHeight="1">
      <c r="A1329" s="25">
        <v>42956.0</v>
      </c>
      <c r="B1329" s="10" t="s">
        <v>36</v>
      </c>
      <c r="C1329" s="5">
        <v>61.11220835612111</v>
      </c>
      <c r="D1329">
        <v>43.0</v>
      </c>
      <c r="E1329" s="50">
        <f>VLOOKUP(B1329,'SKU List'!$A$6:$C$11,3,1)</f>
        <v>10.158000000000001</v>
      </c>
      <c r="F1329" s="64">
        <f t="shared" si="20"/>
        <v>5.016165421945373</v>
      </c>
    </row>
    <row r="1330" spans="8:8">
      <c r="A1330" s="25">
        <v>42957.0</v>
      </c>
      <c r="B1330" s="10" t="s">
        <v>41</v>
      </c>
      <c r="C1330" s="5">
        <v>58.32848723003388</v>
      </c>
      <c r="D1330">
        <v>41.0</v>
      </c>
      <c r="E1330" s="50">
        <f>VLOOKUP(B1330,'SKU List'!$A$6:$C$11,3,1)</f>
        <v>50.79</v>
      </c>
      <c r="F1330" s="64">
        <f t="shared" si="20"/>
        <v>0.14842463536195866</v>
      </c>
    </row>
    <row r="1331" spans="8:8" ht="15.0" customHeight="1">
      <c r="A1331" s="25">
        <v>42957.0</v>
      </c>
      <c r="B1331" s="10" t="s">
        <v>33</v>
      </c>
      <c r="C1331" s="5">
        <v>56.570361140801324</v>
      </c>
      <c r="D1331">
        <v>33.0</v>
      </c>
      <c r="E1331" s="50">
        <f>VLOOKUP(B1331,'SKU List'!$A$6:$C$11,3,1)</f>
        <v>45.711</v>
      </c>
      <c r="F1331" s="64">
        <f t="shared" si="20"/>
        <v>0.23756559998252777</v>
      </c>
    </row>
    <row r="1332" spans="8:8" ht="15.0" customHeight="1">
      <c r="A1332" s="25">
        <v>42957.0</v>
      </c>
      <c r="B1332" s="10" t="s">
        <v>34</v>
      </c>
      <c r="C1332" s="5">
        <v>51.183370723511075</v>
      </c>
      <c r="D1332">
        <v>45.0</v>
      </c>
      <c r="E1332" s="50">
        <f>VLOOKUP(B1332,'SKU List'!$A$6:$C$11,3,1)</f>
        <v>40.632000000000005</v>
      </c>
      <c r="F1332" s="64">
        <f t="shared" si="20"/>
        <v>0.2596813034925937</v>
      </c>
    </row>
    <row r="1333" spans="8:8" ht="15.0" customHeight="1">
      <c r="A1333" s="25">
        <v>42957.0</v>
      </c>
      <c r="B1333" s="10">
        <v>8.4325322E7</v>
      </c>
      <c r="C1333" s="5">
        <v>44.71078600553875</v>
      </c>
      <c r="D1333">
        <v>21.0</v>
      </c>
      <c r="E1333" s="50">
        <f>VLOOKUP(B1333,'SKU List'!$A$6:$C$11,3,1)</f>
        <v>35.553</v>
      </c>
      <c r="F1333" s="64">
        <f t="shared" si="20"/>
        <v>0.257581245057766</v>
      </c>
    </row>
    <row r="1334" spans="8:8" ht="15.0" customHeight="1">
      <c r="A1334" s="25">
        <v>42957.0</v>
      </c>
      <c r="B1334" s="10" t="s">
        <v>35</v>
      </c>
      <c r="C1334" s="5">
        <v>62.45759290363576</v>
      </c>
      <c r="D1334">
        <v>38.0</v>
      </c>
      <c r="E1334" s="50">
        <f>VLOOKUP(B1334,'SKU List'!$A$6:$C$11,3,1)</f>
        <v>5.079000000000001</v>
      </c>
      <c r="F1334" s="64">
        <f t="shared" si="20"/>
        <v>11.297222465768016</v>
      </c>
    </row>
    <row r="1335" spans="8:8" ht="15.0" customHeight="1">
      <c r="A1335" s="25">
        <v>42957.0</v>
      </c>
      <c r="B1335" s="10" t="s">
        <v>36</v>
      </c>
      <c r="C1335" s="5">
        <v>59.90064627034941</v>
      </c>
      <c r="D1335">
        <v>35.0</v>
      </c>
      <c r="E1335" s="50">
        <f>VLOOKUP(B1335,'SKU List'!$A$6:$C$11,3,1)</f>
        <v>10.158000000000001</v>
      </c>
      <c r="F1335" s="64">
        <f t="shared" si="20"/>
        <v>4.896893706472672</v>
      </c>
    </row>
    <row r="1336" spans="8:8">
      <c r="A1336" s="25">
        <v>42958.0</v>
      </c>
      <c r="B1336" s="10" t="s">
        <v>41</v>
      </c>
      <c r="C1336" s="5">
        <v>56.44926795935028</v>
      </c>
      <c r="D1336">
        <v>33.0</v>
      </c>
      <c r="E1336" s="50">
        <f>VLOOKUP(B1336,'SKU List'!$A$6:$C$11,3,1)</f>
        <v>50.79</v>
      </c>
      <c r="F1336" s="64">
        <f t="shared" si="20"/>
        <v>0.11142484661055879</v>
      </c>
    </row>
    <row r="1337" spans="8:8" ht="15.0" customHeight="1">
      <c r="A1337" s="25">
        <v>42958.0</v>
      </c>
      <c r="B1337" s="10" t="s">
        <v>33</v>
      </c>
      <c r="C1337" s="5">
        <v>50.867767351053566</v>
      </c>
      <c r="D1337">
        <v>29.0</v>
      </c>
      <c r="E1337" s="50">
        <f>VLOOKUP(B1337,'SKU List'!$A$6:$C$11,3,1)</f>
        <v>45.711</v>
      </c>
      <c r="F1337" s="64">
        <f t="shared" si="20"/>
        <v>0.11281239419512956</v>
      </c>
    </row>
    <row r="1338" spans="8:8" ht="15.0" customHeight="1">
      <c r="A1338" s="25">
        <v>42958.0</v>
      </c>
      <c r="B1338" s="10" t="s">
        <v>34</v>
      </c>
      <c r="C1338" s="5">
        <v>51.03974909784675</v>
      </c>
      <c r="D1338">
        <v>37.0</v>
      </c>
      <c r="E1338" s="50">
        <f>VLOOKUP(B1338,'SKU List'!$A$6:$C$11,3,1)</f>
        <v>40.632000000000005</v>
      </c>
      <c r="F1338" s="64">
        <f t="shared" si="20"/>
        <v>0.2561466109924873</v>
      </c>
    </row>
    <row r="1339" spans="8:8" ht="15.0" customHeight="1">
      <c r="A1339" s="25">
        <v>42958.0</v>
      </c>
      <c r="B1339" s="10">
        <v>8.4325322E7</v>
      </c>
      <c r="C1339" s="5">
        <v>45.20814119358207</v>
      </c>
      <c r="D1339">
        <v>21.0</v>
      </c>
      <c r="E1339" s="50">
        <f>VLOOKUP(B1339,'SKU List'!$A$6:$C$11,3,1)</f>
        <v>35.553</v>
      </c>
      <c r="F1339" s="64">
        <f t="shared" si="20"/>
        <v>0.2715703651894939</v>
      </c>
    </row>
    <row r="1340" spans="8:8" ht="15.0" customHeight="1">
      <c r="A1340" s="25">
        <v>42958.0</v>
      </c>
      <c r="B1340" s="10" t="s">
        <v>35</v>
      </c>
      <c r="C1340" s="5">
        <v>65.13823253275761</v>
      </c>
      <c r="D1340">
        <v>36.0</v>
      </c>
      <c r="E1340" s="50">
        <f>VLOOKUP(B1340,'SKU List'!$A$6:$C$11,3,1)</f>
        <v>5.079000000000001</v>
      </c>
      <c r="F1340" s="64">
        <f t="shared" si="20"/>
        <v>11.825011327575822</v>
      </c>
    </row>
    <row r="1341" spans="8:8" ht="15.0" customHeight="1">
      <c r="A1341" s="25">
        <v>42958.0</v>
      </c>
      <c r="B1341" s="10" t="s">
        <v>36</v>
      </c>
      <c r="C1341" s="5">
        <v>63.440020676977845</v>
      </c>
      <c r="D1341">
        <v>39.0</v>
      </c>
      <c r="E1341" s="50">
        <f>VLOOKUP(B1341,'SKU List'!$A$6:$C$11,3,1)</f>
        <v>10.158000000000001</v>
      </c>
      <c r="F1341" s="64">
        <f t="shared" si="20"/>
        <v>5.2453259181903755</v>
      </c>
    </row>
    <row r="1342" spans="8:8">
      <c r="A1342" s="25">
        <v>42959.0</v>
      </c>
      <c r="B1342" s="10" t="s">
        <v>41</v>
      </c>
      <c r="C1342" s="5">
        <v>56.793967227453685</v>
      </c>
      <c r="D1342">
        <v>41.0</v>
      </c>
      <c r="E1342" s="50">
        <f>VLOOKUP(B1342,'SKU List'!$A$6:$C$11,3,1)</f>
        <v>50.79</v>
      </c>
      <c r="F1342" s="64">
        <f t="shared" si="20"/>
        <v>0.11821160124933423</v>
      </c>
    </row>
    <row r="1343" spans="8:8" ht="15.0" customHeight="1">
      <c r="A1343" s="25">
        <v>42959.0</v>
      </c>
      <c r="B1343" s="10" t="s">
        <v>33</v>
      </c>
      <c r="C1343" s="5">
        <v>57.60718331687468</v>
      </c>
      <c r="D1343">
        <v>26.0</v>
      </c>
      <c r="E1343" s="50">
        <f>VLOOKUP(B1343,'SKU List'!$A$6:$C$11,3,1)</f>
        <v>45.711</v>
      </c>
      <c r="F1343" s="64">
        <f t="shared" si="20"/>
        <v>0.2602477153611753</v>
      </c>
    </row>
    <row r="1344" spans="8:8" ht="15.0" customHeight="1">
      <c r="A1344" s="25">
        <v>42959.0</v>
      </c>
      <c r="B1344" s="10" t="s">
        <v>34</v>
      </c>
      <c r="C1344" s="5">
        <v>51.57903898289654</v>
      </c>
      <c r="D1344">
        <v>47.0</v>
      </c>
      <c r="E1344" s="50">
        <f>VLOOKUP(B1344,'SKU List'!$A$6:$C$11,3,1)</f>
        <v>40.632000000000005</v>
      </c>
      <c r="F1344" s="64">
        <f t="shared" si="20"/>
        <v>0.26941915197126737</v>
      </c>
    </row>
    <row r="1345" spans="8:8" ht="15.0" customHeight="1">
      <c r="A1345" s="25">
        <v>42959.0</v>
      </c>
      <c r="B1345" s="10">
        <v>8.4325322E7</v>
      </c>
      <c r="C1345" s="5">
        <v>42.408662253421625</v>
      </c>
      <c r="D1345">
        <v>22.0</v>
      </c>
      <c r="E1345" s="50">
        <f>VLOOKUP(B1345,'SKU List'!$A$6:$C$11,3,1)</f>
        <v>35.553</v>
      </c>
      <c r="F1345" s="64">
        <f t="shared" si="20"/>
        <v>0.19282936048776833</v>
      </c>
    </row>
    <row r="1346" spans="8:8" ht="15.0" customHeight="1">
      <c r="A1346" s="25">
        <v>42959.0</v>
      </c>
      <c r="B1346" s="10" t="s">
        <v>35</v>
      </c>
      <c r="C1346" s="5">
        <v>58.08597918319597</v>
      </c>
      <c r="D1346">
        <v>33.0</v>
      </c>
      <c r="E1346" s="50">
        <f>VLOOKUP(B1346,'SKU List'!$A$6:$C$11,3,1)</f>
        <v>5.079000000000001</v>
      </c>
      <c r="F1346" s="64">
        <f t="shared" si="20"/>
        <v>10.436499150068116</v>
      </c>
    </row>
    <row r="1347" spans="8:8" ht="15.0" customHeight="1">
      <c r="A1347" s="25">
        <v>42959.0</v>
      </c>
      <c r="B1347" s="10" t="s">
        <v>36</v>
      </c>
      <c r="C1347" s="5">
        <v>56.380004610758405</v>
      </c>
      <c r="D1347">
        <v>36.0</v>
      </c>
      <c r="E1347" s="50">
        <f>VLOOKUP(B1347,'SKU List'!$A$6:$C$11,3,1)</f>
        <v>10.158000000000001</v>
      </c>
      <c r="F1347" s="64">
        <f t="shared" si="20"/>
        <v>4.550305632088836</v>
      </c>
    </row>
    <row r="1348" spans="8:8">
      <c r="A1348" s="25">
        <v>42960.0</v>
      </c>
      <c r="B1348" s="10" t="s">
        <v>41</v>
      </c>
      <c r="C1348" s="5">
        <v>63.20080283940862</v>
      </c>
      <c r="D1348">
        <v>33.0</v>
      </c>
      <c r="E1348" s="50">
        <f>VLOOKUP(B1348,'SKU List'!$A$6:$C$11,3,1)</f>
        <v>50.79</v>
      </c>
      <c r="F1348" s="64">
        <f t="shared" si="20"/>
        <v>0.24435524393401492</v>
      </c>
    </row>
    <row r="1349" spans="8:8" ht="15.0" customHeight="1">
      <c r="A1349" s="25">
        <v>42960.0</v>
      </c>
      <c r="B1349" s="10" t="s">
        <v>33</v>
      </c>
      <c r="C1349" s="5">
        <v>53.04918192643764</v>
      </c>
      <c r="D1349">
        <v>31.0</v>
      </c>
      <c r="E1349" s="50">
        <f>VLOOKUP(B1349,'SKU List'!$A$6:$C$11,3,1)</f>
        <v>45.711</v>
      </c>
      <c r="F1349" s="64">
        <f t="shared" si="21" ref="F1349:F1412">(C1349-E1349)/E1349</f>
        <v>0.16053426804133888</v>
      </c>
    </row>
    <row r="1350" spans="8:8" ht="15.0" customHeight="1">
      <c r="A1350" s="25">
        <v>42960.0</v>
      </c>
      <c r="B1350" s="10" t="s">
        <v>34</v>
      </c>
      <c r="C1350" s="5">
        <v>51.294159286894484</v>
      </c>
      <c r="D1350">
        <v>39.0</v>
      </c>
      <c r="E1350" s="50">
        <f>VLOOKUP(B1350,'SKU List'!$A$6:$C$11,3,1)</f>
        <v>40.632000000000005</v>
      </c>
      <c r="F1350" s="64">
        <f t="shared" si="21"/>
        <v>0.26240793677137425</v>
      </c>
    </row>
    <row r="1351" spans="8:8" ht="15.0" customHeight="1">
      <c r="A1351" s="25">
        <v>42960.0</v>
      </c>
      <c r="B1351" s="10">
        <v>8.4325322E7</v>
      </c>
      <c r="C1351" s="5">
        <v>40.758762560945094</v>
      </c>
      <c r="D1351">
        <v>24.0</v>
      </c>
      <c r="E1351" s="50">
        <f>VLOOKUP(B1351,'SKU List'!$A$6:$C$11,3,1)</f>
        <v>35.553</v>
      </c>
      <c r="F1351" s="64">
        <f t="shared" si="21"/>
        <v>0.14642259615067918</v>
      </c>
    </row>
    <row r="1352" spans="8:8" ht="15.0" customHeight="1">
      <c r="A1352" s="25">
        <v>42960.0</v>
      </c>
      <c r="B1352" s="10" t="s">
        <v>35</v>
      </c>
      <c r="C1352" s="5">
        <v>55.87149318015174</v>
      </c>
      <c r="D1352">
        <v>44.0</v>
      </c>
      <c r="E1352" s="50">
        <f>VLOOKUP(B1352,'SKU List'!$A$6:$C$11,3,1)</f>
        <v>5.079000000000001</v>
      </c>
      <c r="F1352" s="64">
        <f t="shared" si="21"/>
        <v>10.000490880124381</v>
      </c>
    </row>
    <row r="1353" spans="8:8" ht="15.0" customHeight="1">
      <c r="A1353" s="25">
        <v>42960.0</v>
      </c>
      <c r="B1353" s="10" t="s">
        <v>36</v>
      </c>
      <c r="C1353" s="5">
        <v>64.96199301778996</v>
      </c>
      <c r="D1353">
        <v>36.0</v>
      </c>
      <c r="E1353" s="50">
        <f>VLOOKUP(B1353,'SKU List'!$A$6:$C$11,3,1)</f>
        <v>10.158000000000001</v>
      </c>
      <c r="F1353" s="64">
        <f t="shared" si="21"/>
        <v>5.395155839514664</v>
      </c>
    </row>
    <row r="1354" spans="8:8">
      <c r="A1354" s="25">
        <v>42961.0</v>
      </c>
      <c r="B1354" s="10" t="s">
        <v>41</v>
      </c>
      <c r="C1354" s="5">
        <v>58.69591005384736</v>
      </c>
      <c r="D1354">
        <v>43.0</v>
      </c>
      <c r="E1354" s="50">
        <f>VLOOKUP(B1354,'SKU List'!$A$6:$C$11,3,1)</f>
        <v>50.79</v>
      </c>
      <c r="F1354" s="64">
        <f t="shared" si="21"/>
        <v>0.15565879216080655</v>
      </c>
    </row>
    <row r="1355" spans="8:8" ht="15.0" customHeight="1">
      <c r="A1355" s="25">
        <v>42961.0</v>
      </c>
      <c r="B1355" s="10" t="s">
        <v>33</v>
      </c>
      <c r="C1355" s="5">
        <v>54.67787760719501</v>
      </c>
      <c r="D1355">
        <v>30.0</v>
      </c>
      <c r="E1355" s="50">
        <f>VLOOKUP(B1355,'SKU List'!$A$6:$C$11,3,1)</f>
        <v>45.711</v>
      </c>
      <c r="F1355" s="64">
        <f t="shared" si="21"/>
        <v>0.19616454698420532</v>
      </c>
    </row>
    <row r="1356" spans="8:8" ht="15.0" customHeight="1">
      <c r="A1356" s="25">
        <v>42961.0</v>
      </c>
      <c r="B1356" s="10" t="s">
        <v>34</v>
      </c>
      <c r="C1356" s="5">
        <v>51.20274497799658</v>
      </c>
      <c r="D1356">
        <v>35.0</v>
      </c>
      <c r="E1356" s="50">
        <f>VLOOKUP(B1356,'SKU List'!$A$6:$C$11,3,1)</f>
        <v>40.632000000000005</v>
      </c>
      <c r="F1356" s="64">
        <f t="shared" si="21"/>
        <v>0.2601581260581949</v>
      </c>
    </row>
    <row r="1357" spans="8:8" ht="15.0" customHeight="1">
      <c r="A1357" s="25">
        <v>42961.0</v>
      </c>
      <c r="B1357" s="10">
        <v>8.4325322E7</v>
      </c>
      <c r="C1357" s="5">
        <v>44.01505641542949</v>
      </c>
      <c r="D1357">
        <v>18.0</v>
      </c>
      <c r="E1357" s="50">
        <f>VLOOKUP(B1357,'SKU List'!$A$6:$C$11,3,1)</f>
        <v>35.553</v>
      </c>
      <c r="F1357" s="64">
        <f t="shared" si="21"/>
        <v>0.2380124438283547</v>
      </c>
    </row>
    <row r="1358" spans="8:8" ht="15.0" customHeight="1">
      <c r="A1358" s="25">
        <v>42961.0</v>
      </c>
      <c r="B1358" s="10" t="s">
        <v>35</v>
      </c>
      <c r="C1358" s="5">
        <v>57.405304716959456</v>
      </c>
      <c r="D1358">
        <v>33.0</v>
      </c>
      <c r="E1358" s="50">
        <f>VLOOKUP(B1358,'SKU List'!$A$6:$C$11,3,1)</f>
        <v>5.079000000000001</v>
      </c>
      <c r="F1358" s="64">
        <f t="shared" si="21"/>
        <v>10.30248173202588</v>
      </c>
    </row>
    <row r="1359" spans="8:8" ht="15.0" customHeight="1">
      <c r="A1359" s="25">
        <v>42961.0</v>
      </c>
      <c r="B1359" s="10" t="s">
        <v>36</v>
      </c>
      <c r="C1359" s="5">
        <v>58.34250030547544</v>
      </c>
      <c r="D1359">
        <v>35.0</v>
      </c>
      <c r="E1359" s="50">
        <f>VLOOKUP(B1359,'SKU List'!$A$6:$C$11,3,1)</f>
        <v>10.158000000000001</v>
      </c>
      <c r="F1359" s="64">
        <f t="shared" si="21"/>
        <v>4.743502688075943</v>
      </c>
    </row>
    <row r="1360" spans="8:8">
      <c r="A1360" s="25">
        <v>42962.0</v>
      </c>
      <c r="B1360" s="10" t="s">
        <v>41</v>
      </c>
      <c r="C1360" s="5">
        <v>63.32774150200514</v>
      </c>
      <c r="D1360">
        <v>39.0</v>
      </c>
      <c r="E1360" s="50">
        <f>VLOOKUP(B1360,'SKU List'!$A$6:$C$11,3,1)</f>
        <v>50.79</v>
      </c>
      <c r="F1360" s="64">
        <f t="shared" si="21"/>
        <v>0.24685452848996142</v>
      </c>
    </row>
    <row r="1361" spans="8:8" ht="15.0" customHeight="1">
      <c r="A1361" s="25">
        <v>42962.0</v>
      </c>
      <c r="B1361" s="10" t="s">
        <v>33</v>
      </c>
      <c r="C1361" s="5">
        <v>51.44478234972059</v>
      </c>
      <c r="D1361">
        <v>26.0</v>
      </c>
      <c r="E1361" s="50">
        <f>VLOOKUP(B1361,'SKU List'!$A$6:$C$11,3,1)</f>
        <v>45.711</v>
      </c>
      <c r="F1361" s="64">
        <f t="shared" si="21"/>
        <v>0.12543550457702943</v>
      </c>
    </row>
    <row r="1362" spans="8:8" ht="15.0" customHeight="1">
      <c r="A1362" s="25">
        <v>42962.0</v>
      </c>
      <c r="B1362" s="10" t="s">
        <v>34</v>
      </c>
      <c r="C1362" s="5">
        <v>52.16529341909659</v>
      </c>
      <c r="D1362">
        <v>40.0</v>
      </c>
      <c r="E1362" s="50">
        <f>VLOOKUP(B1362,'SKU List'!$A$6:$C$11,3,1)</f>
        <v>40.632000000000005</v>
      </c>
      <c r="F1362" s="64">
        <f t="shared" si="21"/>
        <v>0.283847544277825</v>
      </c>
    </row>
    <row r="1363" spans="8:8" ht="15.0" customHeight="1">
      <c r="A1363" s="25">
        <v>42962.0</v>
      </c>
      <c r="B1363" s="10">
        <v>8.4325322E7</v>
      </c>
      <c r="C1363" s="5">
        <v>43.74289870926118</v>
      </c>
      <c r="D1363">
        <v>24.0</v>
      </c>
      <c r="E1363" s="50">
        <f>VLOOKUP(B1363,'SKU List'!$A$6:$C$11,3,1)</f>
        <v>35.553</v>
      </c>
      <c r="F1363" s="64">
        <f t="shared" si="21"/>
        <v>0.23035745814027472</v>
      </c>
    </row>
    <row r="1364" spans="8:8" ht="15.0" customHeight="1">
      <c r="A1364" s="25">
        <v>42962.0</v>
      </c>
      <c r="B1364" s="10" t="s">
        <v>35</v>
      </c>
      <c r="C1364" s="5">
        <v>57.08471933221608</v>
      </c>
      <c r="D1364">
        <v>35.0</v>
      </c>
      <c r="E1364" s="50">
        <f>VLOOKUP(B1364,'SKU List'!$A$6:$C$11,3,1)</f>
        <v>5.079000000000001</v>
      </c>
      <c r="F1364" s="64">
        <f t="shared" si="21"/>
        <v>10.239361947670028</v>
      </c>
    </row>
    <row r="1365" spans="8:8" ht="15.0" customHeight="1">
      <c r="A1365" s="25">
        <v>42962.0</v>
      </c>
      <c r="B1365" s="10" t="s">
        <v>36</v>
      </c>
      <c r="C1365" s="5">
        <v>57.0447962183299</v>
      </c>
      <c r="D1365">
        <v>40.0</v>
      </c>
      <c r="E1365" s="50">
        <f>VLOOKUP(B1365,'SKU List'!$A$6:$C$11,3,1)</f>
        <v>10.158000000000001</v>
      </c>
      <c r="F1365" s="64">
        <f t="shared" si="21"/>
        <v>4.615750759827711</v>
      </c>
    </row>
    <row r="1366" spans="8:8">
      <c r="A1366" s="25">
        <v>42963.0</v>
      </c>
      <c r="B1366" s="10" t="s">
        <v>41</v>
      </c>
      <c r="C1366" s="5">
        <v>61.98028470622214</v>
      </c>
      <c r="D1366">
        <v>34.0</v>
      </c>
      <c r="E1366" s="50">
        <f>VLOOKUP(B1366,'SKU List'!$A$6:$C$11,3,1)</f>
        <v>50.79</v>
      </c>
      <c r="F1366" s="64">
        <f t="shared" si="21"/>
        <v>0.22032456598192843</v>
      </c>
    </row>
    <row r="1367" spans="8:8" ht="15.0" customHeight="1">
      <c r="A1367" s="25">
        <v>42963.0</v>
      </c>
      <c r="B1367" s="10" t="s">
        <v>33</v>
      </c>
      <c r="C1367" s="5">
        <v>55.99204455526814</v>
      </c>
      <c r="D1367">
        <v>30.0</v>
      </c>
      <c r="E1367" s="50">
        <f>VLOOKUP(B1367,'SKU List'!$A$6:$C$11,3,1)</f>
        <v>45.711</v>
      </c>
      <c r="F1367" s="64">
        <f t="shared" si="21"/>
        <v>0.2249140153413432</v>
      </c>
    </row>
    <row r="1368" spans="8:8" ht="15.0" customHeight="1">
      <c r="A1368" s="25">
        <v>42963.0</v>
      </c>
      <c r="B1368" s="10" t="s">
        <v>34</v>
      </c>
      <c r="C1368" s="5">
        <v>51.77787164594214</v>
      </c>
      <c r="D1368">
        <v>44.0</v>
      </c>
      <c r="E1368" s="50">
        <f>VLOOKUP(B1368,'SKU List'!$A$6:$C$11,3,1)</f>
        <v>40.632000000000005</v>
      </c>
      <c r="F1368" s="64">
        <f t="shared" si="21"/>
        <v>0.27431265125866644</v>
      </c>
    </row>
    <row r="1369" spans="8:8" ht="15.0" customHeight="1">
      <c r="A1369" s="25">
        <v>42963.0</v>
      </c>
      <c r="B1369" s="10">
        <v>8.4325322E7</v>
      </c>
      <c r="C1369" s="5">
        <v>43.634722988229065</v>
      </c>
      <c r="D1369">
        <v>22.0</v>
      </c>
      <c r="E1369" s="50">
        <f>VLOOKUP(B1369,'SKU List'!$A$6:$C$11,3,1)</f>
        <v>35.553</v>
      </c>
      <c r="F1369" s="64">
        <f t="shared" si="21"/>
        <v>0.22731479729499812</v>
      </c>
    </row>
    <row r="1370" spans="8:8" ht="15.0" customHeight="1">
      <c r="A1370" s="25">
        <v>42963.0</v>
      </c>
      <c r="B1370" s="10" t="s">
        <v>35</v>
      </c>
      <c r="C1370" s="5">
        <v>63.441629484304386</v>
      </c>
      <c r="D1370">
        <v>43.0</v>
      </c>
      <c r="E1370" s="50">
        <f>VLOOKUP(B1370,'SKU List'!$A$6:$C$11,3,1)</f>
        <v>5.079000000000001</v>
      </c>
      <c r="F1370" s="64">
        <f t="shared" si="21"/>
        <v>11.490968593090052</v>
      </c>
    </row>
    <row r="1371" spans="8:8" ht="15.0" customHeight="1">
      <c r="A1371" s="25">
        <v>42963.0</v>
      </c>
      <c r="B1371" s="10" t="s">
        <v>36</v>
      </c>
      <c r="C1371" s="5">
        <v>57.95957786933429</v>
      </c>
      <c r="D1371">
        <v>41.0</v>
      </c>
      <c r="E1371" s="50">
        <f>VLOOKUP(B1371,'SKU List'!$A$6:$C$11,3,1)</f>
        <v>10.158000000000001</v>
      </c>
      <c r="F1371" s="64">
        <f t="shared" si="21"/>
        <v>4.705806051322532</v>
      </c>
    </row>
    <row r="1372" spans="8:8">
      <c r="A1372" s="25">
        <v>42964.0</v>
      </c>
      <c r="B1372" s="10" t="s">
        <v>41</v>
      </c>
      <c r="C1372" s="5">
        <v>58.42829388886319</v>
      </c>
      <c r="D1372">
        <v>36.0</v>
      </c>
      <c r="E1372" s="50">
        <f>VLOOKUP(B1372,'SKU List'!$A$6:$C$11,3,1)</f>
        <v>50.79</v>
      </c>
      <c r="F1372" s="64">
        <f t="shared" si="21"/>
        <v>0.15038972019813326</v>
      </c>
    </row>
    <row r="1373" spans="8:8" ht="15.0" customHeight="1">
      <c r="A1373" s="25">
        <v>42964.0</v>
      </c>
      <c r="B1373" s="10" t="s">
        <v>33</v>
      </c>
      <c r="C1373" s="5">
        <v>51.056455851117015</v>
      </c>
      <c r="D1373">
        <v>32.0</v>
      </c>
      <c r="E1373" s="50">
        <f>VLOOKUP(B1373,'SKU List'!$A$6:$C$11,3,1)</f>
        <v>45.711</v>
      </c>
      <c r="F1373" s="64">
        <f t="shared" si="21"/>
        <v>0.11694025182378456</v>
      </c>
    </row>
    <row r="1374" spans="8:8" ht="15.0" customHeight="1">
      <c r="A1374" s="25">
        <v>42964.0</v>
      </c>
      <c r="B1374" s="10" t="s">
        <v>34</v>
      </c>
      <c r="C1374" s="5">
        <v>49.587733269299065</v>
      </c>
      <c r="D1374">
        <v>36.0</v>
      </c>
      <c r="E1374" s="50">
        <f>VLOOKUP(B1374,'SKU List'!$A$6:$C$11,3,1)</f>
        <v>40.632000000000005</v>
      </c>
      <c r="F1374" s="64">
        <f t="shared" si="21"/>
        <v>0.2204108404533141</v>
      </c>
    </row>
    <row r="1375" spans="8:8" ht="15.0" customHeight="1">
      <c r="A1375" s="25">
        <v>42964.0</v>
      </c>
      <c r="B1375" s="10">
        <v>8.4325322E7</v>
      </c>
      <c r="C1375" s="5">
        <v>43.4612169447983</v>
      </c>
      <c r="D1375">
        <v>19.0</v>
      </c>
      <c r="E1375" s="50">
        <f>VLOOKUP(B1375,'SKU List'!$A$6:$C$11,3,1)</f>
        <v>35.553</v>
      </c>
      <c r="F1375" s="64">
        <f t="shared" si="21"/>
        <v>0.2224345890585409</v>
      </c>
    </row>
    <row r="1376" spans="8:8" ht="15.0" customHeight="1">
      <c r="A1376" s="25">
        <v>42964.0</v>
      </c>
      <c r="B1376" s="10" t="s">
        <v>35</v>
      </c>
      <c r="C1376" s="5">
        <v>55.96627492723499</v>
      </c>
      <c r="D1376">
        <v>38.0</v>
      </c>
      <c r="E1376" s="50">
        <f>VLOOKUP(B1376,'SKU List'!$A$6:$C$11,3,1)</f>
        <v>5.079000000000001</v>
      </c>
      <c r="F1376" s="64">
        <f t="shared" si="21"/>
        <v>10.019152377876548</v>
      </c>
    </row>
    <row r="1377" spans="8:8" ht="15.0" customHeight="1">
      <c r="A1377" s="25">
        <v>42964.0</v>
      </c>
      <c r="B1377" s="10" t="s">
        <v>36</v>
      </c>
      <c r="C1377" s="5">
        <v>56.63702659836018</v>
      </c>
      <c r="D1377">
        <v>36.0</v>
      </c>
      <c r="E1377" s="50">
        <f>VLOOKUP(B1377,'SKU List'!$A$6:$C$11,3,1)</f>
        <v>10.158000000000001</v>
      </c>
      <c r="F1377" s="64">
        <f t="shared" si="21"/>
        <v>4.575608052604861</v>
      </c>
    </row>
    <row r="1378" spans="8:8">
      <c r="A1378" s="25">
        <v>42965.0</v>
      </c>
      <c r="B1378" s="10" t="s">
        <v>41</v>
      </c>
      <c r="C1378" s="5">
        <v>61.89113944874653</v>
      </c>
      <c r="D1378">
        <v>42.0</v>
      </c>
      <c r="E1378" s="50">
        <f>VLOOKUP(B1378,'SKU List'!$A$6:$C$11,3,1)</f>
        <v>50.79</v>
      </c>
      <c r="F1378" s="64">
        <f t="shared" si="21"/>
        <v>0.21856939257228844</v>
      </c>
    </row>
    <row r="1379" spans="8:8" ht="15.0" customHeight="1">
      <c r="A1379" s="25">
        <v>42965.0</v>
      </c>
      <c r="B1379" s="10" t="s">
        <v>33</v>
      </c>
      <c r="C1379" s="5">
        <v>53.40504952721445</v>
      </c>
      <c r="D1379">
        <v>28.0</v>
      </c>
      <c r="E1379" s="50">
        <f>VLOOKUP(B1379,'SKU List'!$A$6:$C$11,3,1)</f>
        <v>45.711</v>
      </c>
      <c r="F1379" s="64">
        <f t="shared" si="21"/>
        <v>0.16831943136694566</v>
      </c>
    </row>
    <row r="1380" spans="8:8" ht="15.0" customHeight="1">
      <c r="A1380" s="25">
        <v>42965.0</v>
      </c>
      <c r="B1380" s="10" t="s">
        <v>34</v>
      </c>
      <c r="C1380" s="5">
        <v>49.14256088651558</v>
      </c>
      <c r="D1380">
        <v>37.0</v>
      </c>
      <c r="E1380" s="50">
        <f>VLOOKUP(B1380,'SKU List'!$A$6:$C$11,3,1)</f>
        <v>40.632000000000005</v>
      </c>
      <c r="F1380" s="64">
        <f t="shared" si="21"/>
        <v>0.20945463886876295</v>
      </c>
    </row>
    <row r="1381" spans="8:8" ht="15.0" customHeight="1">
      <c r="A1381" s="25">
        <v>42965.0</v>
      </c>
      <c r="B1381" s="10">
        <v>8.4325322E7</v>
      </c>
      <c r="C1381" s="5">
        <v>45.92487616764425</v>
      </c>
      <c r="D1381">
        <v>22.0</v>
      </c>
      <c r="E1381" s="50">
        <f>VLOOKUP(B1381,'SKU List'!$A$6:$C$11,3,1)</f>
        <v>35.553</v>
      </c>
      <c r="F1381" s="64">
        <f t="shared" si="21"/>
        <v>0.2917299853076886</v>
      </c>
    </row>
    <row r="1382" spans="8:8" ht="15.0" customHeight="1">
      <c r="A1382" s="25">
        <v>42965.0</v>
      </c>
      <c r="B1382" s="10" t="s">
        <v>35</v>
      </c>
      <c r="C1382" s="5">
        <v>59.070700122409974</v>
      </c>
      <c r="D1382">
        <v>36.0</v>
      </c>
      <c r="E1382" s="50">
        <f>VLOOKUP(B1382,'SKU List'!$A$6:$C$11,3,1)</f>
        <v>5.079000000000001</v>
      </c>
      <c r="F1382" s="64">
        <f t="shared" si="21"/>
        <v>10.630380020163411</v>
      </c>
    </row>
    <row r="1383" spans="8:8" ht="15.0" customHeight="1">
      <c r="A1383" s="25">
        <v>42965.0</v>
      </c>
      <c r="B1383" s="10" t="s">
        <v>36</v>
      </c>
      <c r="C1383" s="5">
        <v>64.86163627818803</v>
      </c>
      <c r="D1383">
        <v>44.0</v>
      </c>
      <c r="E1383" s="50">
        <f>VLOOKUP(B1383,'SKU List'!$A$6:$C$11,3,1)</f>
        <v>10.158000000000001</v>
      </c>
      <c r="F1383" s="64">
        <f t="shared" si="21"/>
        <v>5.385276262865527</v>
      </c>
    </row>
    <row r="1384" spans="8:8">
      <c r="A1384" s="25">
        <v>42966.0</v>
      </c>
      <c r="B1384" s="10" t="s">
        <v>41</v>
      </c>
      <c r="C1384" s="5">
        <v>58.20011589032246</v>
      </c>
      <c r="D1384">
        <v>38.0</v>
      </c>
      <c r="E1384" s="50">
        <f>VLOOKUP(B1384,'SKU List'!$A$6:$C$11,3,1)</f>
        <v>50.79</v>
      </c>
      <c r="F1384" s="64">
        <f t="shared" si="21"/>
        <v>0.1458971429478728</v>
      </c>
    </row>
    <row r="1385" spans="8:8" ht="15.0" customHeight="1">
      <c r="A1385" s="25">
        <v>42966.0</v>
      </c>
      <c r="B1385" s="10" t="s">
        <v>33</v>
      </c>
      <c r="C1385" s="5">
        <v>56.487568440320395</v>
      </c>
      <c r="D1385">
        <v>29.0</v>
      </c>
      <c r="E1385" s="50">
        <f>VLOOKUP(B1385,'SKU List'!$A$6:$C$11,3,1)</f>
        <v>45.711</v>
      </c>
      <c r="F1385" s="64">
        <f t="shared" si="21"/>
        <v>0.23575437947803365</v>
      </c>
    </row>
    <row r="1386" spans="8:8" ht="15.0" customHeight="1">
      <c r="A1386" s="25">
        <v>42966.0</v>
      </c>
      <c r="B1386" s="10" t="s">
        <v>34</v>
      </c>
      <c r="C1386" s="5">
        <v>49.780085306381444</v>
      </c>
      <c r="D1386">
        <v>40.0</v>
      </c>
      <c r="E1386" s="50">
        <f>VLOOKUP(B1386,'SKU List'!$A$6:$C$11,3,1)</f>
        <v>40.632000000000005</v>
      </c>
      <c r="F1386" s="64">
        <f t="shared" si="21"/>
        <v>0.22514484412240202</v>
      </c>
    </row>
    <row r="1387" spans="8:8" ht="15.0" customHeight="1">
      <c r="A1387" s="25">
        <v>42966.0</v>
      </c>
      <c r="B1387" s="10">
        <v>8.4325322E7</v>
      </c>
      <c r="C1387" s="5">
        <v>41.04711656368824</v>
      </c>
      <c r="D1387">
        <v>19.0</v>
      </c>
      <c r="E1387" s="50">
        <f>VLOOKUP(B1387,'SKU List'!$A$6:$C$11,3,1)</f>
        <v>35.553</v>
      </c>
      <c r="F1387" s="64">
        <f t="shared" si="21"/>
        <v>0.15453313542284042</v>
      </c>
    </row>
    <row r="1388" spans="8:8" ht="15.0" customHeight="1">
      <c r="A1388" s="25">
        <v>42966.0</v>
      </c>
      <c r="B1388" s="10" t="s">
        <v>35</v>
      </c>
      <c r="C1388" s="5">
        <v>56.49479644165524</v>
      </c>
      <c r="D1388">
        <v>34.0</v>
      </c>
      <c r="E1388" s="50">
        <f>VLOOKUP(B1388,'SKU List'!$A$6:$C$11,3,1)</f>
        <v>5.079000000000001</v>
      </c>
      <c r="F1388" s="64">
        <f t="shared" si="21"/>
        <v>10.123212530351493</v>
      </c>
    </row>
    <row r="1389" spans="8:8" ht="15.0" customHeight="1">
      <c r="A1389" s="25">
        <v>42966.0</v>
      </c>
      <c r="B1389" s="10" t="s">
        <v>36</v>
      </c>
      <c r="C1389" s="5">
        <v>62.4966325850749</v>
      </c>
      <c r="D1389">
        <v>40.0</v>
      </c>
      <c r="E1389" s="50">
        <f>VLOOKUP(B1389,'SKU List'!$A$6:$C$11,3,1)</f>
        <v>10.158000000000001</v>
      </c>
      <c r="F1389" s="64">
        <f t="shared" si="21"/>
        <v>5.152454477758899</v>
      </c>
    </row>
    <row r="1390" spans="8:8">
      <c r="A1390" s="25">
        <v>42967.0</v>
      </c>
      <c r="B1390" s="10" t="s">
        <v>41</v>
      </c>
      <c r="C1390" s="5">
        <v>65.59595139859995</v>
      </c>
      <c r="D1390">
        <v>37.0</v>
      </c>
      <c r="E1390" s="50">
        <f>VLOOKUP(B1390,'SKU List'!$A$6:$C$11,3,1)</f>
        <v>50.79</v>
      </c>
      <c r="F1390" s="64">
        <f t="shared" si="21"/>
        <v>0.2915131206654844</v>
      </c>
    </row>
    <row r="1391" spans="8:8" ht="15.0" customHeight="1">
      <c r="A1391" s="25">
        <v>42967.0</v>
      </c>
      <c r="B1391" s="10" t="s">
        <v>33</v>
      </c>
      <c r="C1391" s="5">
        <v>53.66954227753849</v>
      </c>
      <c r="D1391">
        <v>33.0</v>
      </c>
      <c r="E1391" s="50">
        <f>VLOOKUP(B1391,'SKU List'!$A$6:$C$11,3,1)</f>
        <v>45.711</v>
      </c>
      <c r="F1391" s="64">
        <f t="shared" si="21"/>
        <v>0.17410562616303496</v>
      </c>
    </row>
    <row r="1392" spans="8:8" ht="15.0" customHeight="1">
      <c r="A1392" s="25">
        <v>42967.0</v>
      </c>
      <c r="B1392" s="10" t="s">
        <v>34</v>
      </c>
      <c r="C1392" s="5">
        <v>50.90857151667814</v>
      </c>
      <c r="D1392">
        <v>48.0</v>
      </c>
      <c r="E1392" s="50">
        <f>VLOOKUP(B1392,'SKU List'!$A$6:$C$11,3,1)</f>
        <v>40.632000000000005</v>
      </c>
      <c r="F1392" s="64">
        <f t="shared" si="21"/>
        <v>0.252918180662486</v>
      </c>
    </row>
    <row r="1393" spans="8:8" ht="15.0" customHeight="1">
      <c r="A1393" s="25">
        <v>42967.0</v>
      </c>
      <c r="B1393" s="10">
        <v>8.4325322E7</v>
      </c>
      <c r="C1393" s="5">
        <v>39.637414329484876</v>
      </c>
      <c r="D1393">
        <v>20.0</v>
      </c>
      <c r="E1393" s="50">
        <f>VLOOKUP(B1393,'SKU List'!$A$6:$C$11,3,1)</f>
        <v>35.553</v>
      </c>
      <c r="F1393" s="64">
        <f t="shared" si="21"/>
        <v>0.11488241018999464</v>
      </c>
    </row>
    <row r="1394" spans="8:8" ht="15.0" customHeight="1">
      <c r="A1394" s="25">
        <v>42967.0</v>
      </c>
      <c r="B1394" s="10" t="s">
        <v>35</v>
      </c>
      <c r="C1394" s="5">
        <v>62.29891251007874</v>
      </c>
      <c r="D1394">
        <v>43.0</v>
      </c>
      <c r="E1394" s="50">
        <f>VLOOKUP(B1394,'SKU List'!$A$6:$C$11,3,1)</f>
        <v>5.079000000000001</v>
      </c>
      <c r="F1394" s="64">
        <f t="shared" si="21"/>
        <v>11.265980017735526</v>
      </c>
    </row>
    <row r="1395" spans="8:8" ht="15.0" customHeight="1">
      <c r="A1395" s="25">
        <v>42967.0</v>
      </c>
      <c r="B1395" s="10" t="s">
        <v>36</v>
      </c>
      <c r="C1395" s="5">
        <v>62.03319474048967</v>
      </c>
      <c r="D1395">
        <v>36.0</v>
      </c>
      <c r="E1395" s="50">
        <f>VLOOKUP(B1395,'SKU List'!$A$6:$C$11,3,1)</f>
        <v>10.158000000000001</v>
      </c>
      <c r="F1395" s="64">
        <f t="shared" si="21"/>
        <v>5.106831535783585</v>
      </c>
    </row>
    <row r="1396" spans="8:8">
      <c r="A1396" s="25">
        <v>42968.0</v>
      </c>
      <c r="B1396" s="10" t="s">
        <v>41</v>
      </c>
      <c r="C1396" s="5">
        <v>65.7230532840682</v>
      </c>
      <c r="D1396">
        <v>34.0</v>
      </c>
      <c r="E1396" s="50">
        <f>VLOOKUP(B1396,'SKU List'!$A$6:$C$11,3,1)</f>
        <v>50.79</v>
      </c>
      <c r="F1396" s="64">
        <f t="shared" si="21"/>
        <v>0.29401561890270134</v>
      </c>
    </row>
    <row r="1397" spans="8:8" ht="15.0" customHeight="1">
      <c r="A1397" s="25">
        <v>42968.0</v>
      </c>
      <c r="B1397" s="10" t="s">
        <v>33</v>
      </c>
      <c r="C1397" s="5">
        <v>53.04064041070904</v>
      </c>
      <c r="D1397">
        <v>30.0</v>
      </c>
      <c r="E1397" s="50">
        <f>VLOOKUP(B1397,'SKU List'!$A$6:$C$11,3,1)</f>
        <v>45.711</v>
      </c>
      <c r="F1397" s="64">
        <f t="shared" si="21"/>
        <v>0.16034740895427885</v>
      </c>
    </row>
    <row r="1398" spans="8:8" ht="15.0" customHeight="1">
      <c r="A1398" s="25">
        <v>42968.0</v>
      </c>
      <c r="B1398" s="10" t="s">
        <v>34</v>
      </c>
      <c r="C1398" s="5">
        <v>47.50436481384228</v>
      </c>
      <c r="D1398">
        <v>38.0</v>
      </c>
      <c r="E1398" s="50">
        <f>VLOOKUP(B1398,'SKU List'!$A$6:$C$11,3,1)</f>
        <v>40.632000000000005</v>
      </c>
      <c r="F1398" s="64">
        <f t="shared" si="21"/>
        <v>0.16913675954524202</v>
      </c>
    </row>
    <row r="1399" spans="8:8" ht="15.0" customHeight="1">
      <c r="A1399" s="25">
        <v>42968.0</v>
      </c>
      <c r="B1399" s="10">
        <v>8.4325322E7</v>
      </c>
      <c r="C1399" s="5">
        <v>45.79388548272199</v>
      </c>
      <c r="D1399">
        <v>21.0</v>
      </c>
      <c r="E1399" s="50">
        <f>VLOOKUP(B1399,'SKU List'!$A$6:$C$11,3,1)</f>
        <v>35.553</v>
      </c>
      <c r="F1399" s="64">
        <f t="shared" si="21"/>
        <v>0.2880456074795937</v>
      </c>
    </row>
    <row r="1400" spans="8:8" ht="15.0" customHeight="1">
      <c r="A1400" s="25">
        <v>42968.0</v>
      </c>
      <c r="B1400" s="10" t="s">
        <v>35</v>
      </c>
      <c r="C1400" s="5">
        <v>59.21148867735981</v>
      </c>
      <c r="D1400">
        <v>42.0</v>
      </c>
      <c r="E1400" s="50">
        <f>VLOOKUP(B1400,'SKU List'!$A$6:$C$11,3,1)</f>
        <v>5.079000000000001</v>
      </c>
      <c r="F1400" s="64">
        <f t="shared" si="21"/>
        <v>10.658099759275409</v>
      </c>
    </row>
    <row r="1401" spans="8:8" ht="15.0" customHeight="1">
      <c r="A1401" s="25">
        <v>42968.0</v>
      </c>
      <c r="B1401" s="10" t="s">
        <v>36</v>
      </c>
      <c r="C1401" s="5">
        <v>61.74770174027988</v>
      </c>
      <c r="D1401">
        <v>38.0</v>
      </c>
      <c r="E1401" s="50">
        <f>VLOOKUP(B1401,'SKU List'!$A$6:$C$11,3,1)</f>
        <v>10.158000000000001</v>
      </c>
      <c r="F1401" s="64">
        <f t="shared" si="21"/>
        <v>5.078726298511506</v>
      </c>
    </row>
    <row r="1402" spans="8:8">
      <c r="A1402" s="25">
        <v>42969.0</v>
      </c>
      <c r="B1402" s="10" t="s">
        <v>41</v>
      </c>
      <c r="C1402" s="5">
        <v>62.33227532480225</v>
      </c>
      <c r="D1402">
        <v>37.0</v>
      </c>
      <c r="E1402" s="50">
        <f>VLOOKUP(B1402,'SKU List'!$A$6:$C$11,3,1)</f>
        <v>50.79</v>
      </c>
      <c r="F1402" s="64">
        <f t="shared" si="21"/>
        <v>0.22725487940150124</v>
      </c>
    </row>
    <row r="1403" spans="8:8" ht="15.0" customHeight="1">
      <c r="A1403" s="25">
        <v>42969.0</v>
      </c>
      <c r="B1403" s="10" t="s">
        <v>33</v>
      </c>
      <c r="C1403" s="5">
        <v>52.87657954995681</v>
      </c>
      <c r="D1403">
        <v>32.0</v>
      </c>
      <c r="E1403" s="50">
        <f>VLOOKUP(B1403,'SKU List'!$A$6:$C$11,3,1)</f>
        <v>45.711</v>
      </c>
      <c r="F1403" s="64">
        <f t="shared" si="21"/>
        <v>0.15675831965953074</v>
      </c>
    </row>
    <row r="1404" spans="8:8" ht="15.0" customHeight="1">
      <c r="A1404" s="25">
        <v>42969.0</v>
      </c>
      <c r="B1404" s="10" t="s">
        <v>34</v>
      </c>
      <c r="C1404" s="5">
        <v>47.979666577757634</v>
      </c>
      <c r="D1404">
        <v>39.0</v>
      </c>
      <c r="E1404" s="50">
        <f>VLOOKUP(B1404,'SKU List'!$A$6:$C$11,3,1)</f>
        <v>40.632000000000005</v>
      </c>
      <c r="F1404" s="64">
        <f t="shared" si="21"/>
        <v>0.18083447966523006</v>
      </c>
    </row>
    <row r="1405" spans="8:8" ht="15.0" customHeight="1">
      <c r="A1405" s="25">
        <v>42969.0</v>
      </c>
      <c r="B1405" s="10">
        <v>8.4325322E7</v>
      </c>
      <c r="C1405" s="5">
        <v>43.70170884219278</v>
      </c>
      <c r="D1405">
        <v>23.0</v>
      </c>
      <c r="E1405" s="50">
        <f>VLOOKUP(B1405,'SKU List'!$A$6:$C$11,3,1)</f>
        <v>35.553</v>
      </c>
      <c r="F1405" s="64">
        <f t="shared" si="21"/>
        <v>0.2291989098583181</v>
      </c>
    </row>
    <row r="1406" spans="8:8" ht="15.0" customHeight="1">
      <c r="A1406" s="25">
        <v>42969.0</v>
      </c>
      <c r="B1406" s="10" t="s">
        <v>35</v>
      </c>
      <c r="C1406" s="5">
        <v>65.62814206146223</v>
      </c>
      <c r="D1406">
        <v>43.0</v>
      </c>
      <c r="E1406" s="50">
        <f>VLOOKUP(B1406,'SKU List'!$A$6:$C$11,3,1)</f>
        <v>5.079000000000001</v>
      </c>
      <c r="F1406" s="64">
        <f t="shared" si="21"/>
        <v>11.92146919894905</v>
      </c>
    </row>
    <row r="1407" spans="8:8" ht="15.0" customHeight="1">
      <c r="A1407" s="25">
        <v>42969.0</v>
      </c>
      <c r="B1407" s="10" t="s">
        <v>36</v>
      </c>
      <c r="C1407" s="5">
        <v>64.87548299504822</v>
      </c>
      <c r="D1407">
        <v>33.0</v>
      </c>
      <c r="E1407" s="50">
        <f>VLOOKUP(B1407,'SKU List'!$A$6:$C$11,3,1)</f>
        <v>10.158000000000001</v>
      </c>
      <c r="F1407" s="64">
        <f t="shared" si="21"/>
        <v>5.386639397031719</v>
      </c>
    </row>
    <row r="1408" spans="8:8">
      <c r="A1408" s="25">
        <v>42970.0</v>
      </c>
      <c r="B1408" s="10" t="s">
        <v>41</v>
      </c>
      <c r="C1408" s="5">
        <v>64.5064203284045</v>
      </c>
      <c r="D1408">
        <v>43.0</v>
      </c>
      <c r="E1408" s="50">
        <f>VLOOKUP(B1408,'SKU List'!$A$6:$C$11,3,1)</f>
        <v>50.79</v>
      </c>
      <c r="F1408" s="64">
        <f t="shared" si="21"/>
        <v>0.2700614358811676</v>
      </c>
    </row>
    <row r="1409" spans="8:8" ht="15.0" customHeight="1">
      <c r="A1409" s="25">
        <v>42970.0</v>
      </c>
      <c r="B1409" s="10" t="s">
        <v>33</v>
      </c>
      <c r="C1409" s="5">
        <v>53.811388861159614</v>
      </c>
      <c r="D1409">
        <v>31.0</v>
      </c>
      <c r="E1409" s="50">
        <f>VLOOKUP(B1409,'SKU List'!$A$6:$C$11,3,1)</f>
        <v>45.711</v>
      </c>
      <c r="F1409" s="64">
        <f t="shared" si="21"/>
        <v>0.17720874321628527</v>
      </c>
    </row>
    <row r="1410" spans="8:8" ht="15.0" customHeight="1">
      <c r="A1410" s="25">
        <v>42970.0</v>
      </c>
      <c r="B1410" s="10" t="s">
        <v>34</v>
      </c>
      <c r="C1410" s="5">
        <v>52.66009289419001</v>
      </c>
      <c r="D1410">
        <v>42.0</v>
      </c>
      <c r="E1410" s="50">
        <f>VLOOKUP(B1410,'SKU List'!$A$6:$C$11,3,1)</f>
        <v>40.632000000000005</v>
      </c>
      <c r="F1410" s="64">
        <f t="shared" si="21"/>
        <v>0.2960251253738433</v>
      </c>
    </row>
    <row r="1411" spans="8:8" ht="15.0" customHeight="1">
      <c r="A1411" s="25">
        <v>42970.0</v>
      </c>
      <c r="B1411" s="10">
        <v>8.4325322E7</v>
      </c>
      <c r="C1411" s="5">
        <v>42.24533927378878</v>
      </c>
      <c r="D1411">
        <v>24.0</v>
      </c>
      <c r="E1411" s="50">
        <f>VLOOKUP(B1411,'SKU List'!$A$6:$C$11,3,1)</f>
        <v>35.553</v>
      </c>
      <c r="F1411" s="64">
        <f t="shared" si="21"/>
        <v>0.1882355715070116</v>
      </c>
    </row>
    <row r="1412" spans="8:8" ht="15.0" customHeight="1">
      <c r="A1412" s="25">
        <v>42970.0</v>
      </c>
      <c r="B1412" s="10" t="s">
        <v>35</v>
      </c>
      <c r="C1412" s="5">
        <v>61.40405850594002</v>
      </c>
      <c r="D1412">
        <v>34.0</v>
      </c>
      <c r="E1412" s="50">
        <f>VLOOKUP(B1412,'SKU List'!$A$6:$C$11,3,1)</f>
        <v>5.079000000000001</v>
      </c>
      <c r="F1412" s="64">
        <f t="shared" si="21"/>
        <v>11.08979297222682</v>
      </c>
    </row>
    <row r="1413" spans="8:8" ht="15.0" customHeight="1">
      <c r="A1413" s="25">
        <v>42970.0</v>
      </c>
      <c r="B1413" s="10" t="s">
        <v>36</v>
      </c>
      <c r="C1413" s="5">
        <v>61.13280643652046</v>
      </c>
      <c r="D1413">
        <v>43.0</v>
      </c>
      <c r="E1413" s="50">
        <f>VLOOKUP(B1413,'SKU List'!$A$6:$C$11,3,1)</f>
        <v>10.158000000000001</v>
      </c>
      <c r="F1413" s="64">
        <f t="shared" si="22" ref="F1413:F1476">(C1413-E1413)/E1413</f>
        <v>5.018193191230602</v>
      </c>
    </row>
    <row r="1414" spans="8:8">
      <c r="A1414" s="25">
        <v>42971.0</v>
      </c>
      <c r="B1414" s="10" t="s">
        <v>41</v>
      </c>
      <c r="C1414" s="5">
        <v>56.66857728284277</v>
      </c>
      <c r="D1414">
        <v>33.0</v>
      </c>
      <c r="E1414" s="50">
        <f>VLOOKUP(B1414,'SKU List'!$A$6:$C$11,3,1)</f>
        <v>50.79</v>
      </c>
      <c r="F1414" s="64">
        <f t="shared" si="22"/>
        <v>0.11574280927038334</v>
      </c>
    </row>
    <row r="1415" spans="8:8" ht="15.0" customHeight="1">
      <c r="A1415" s="25">
        <v>42971.0</v>
      </c>
      <c r="B1415" s="10" t="s">
        <v>33</v>
      </c>
      <c r="C1415" s="5">
        <v>51.88324759568852</v>
      </c>
      <c r="D1415">
        <v>32.0</v>
      </c>
      <c r="E1415" s="50">
        <f>VLOOKUP(B1415,'SKU List'!$A$6:$C$11,3,1)</f>
        <v>45.711</v>
      </c>
      <c r="F1415" s="64">
        <f t="shared" si="22"/>
        <v>0.135027621265965</v>
      </c>
    </row>
    <row r="1416" spans="8:8" ht="15.0" customHeight="1">
      <c r="A1416" s="25">
        <v>42971.0</v>
      </c>
      <c r="B1416" s="10" t="s">
        <v>34</v>
      </c>
      <c r="C1416" s="5">
        <v>47.3399333899666</v>
      </c>
      <c r="D1416">
        <v>38.0</v>
      </c>
      <c r="E1416" s="50">
        <f>VLOOKUP(B1416,'SKU List'!$A$6:$C$11,3,1)</f>
        <v>40.632000000000005</v>
      </c>
      <c r="F1416" s="64">
        <f t="shared" si="22"/>
        <v>0.16508991410628562</v>
      </c>
    </row>
    <row r="1417" spans="8:8" ht="15.0" customHeight="1">
      <c r="A1417" s="25">
        <v>42971.0</v>
      </c>
      <c r="B1417" s="10">
        <v>8.4325322E7</v>
      </c>
      <c r="C1417" s="5">
        <v>40.944989281980845</v>
      </c>
      <c r="D1417">
        <v>25.0</v>
      </c>
      <c r="E1417" s="50">
        <f>VLOOKUP(B1417,'SKU List'!$A$6:$C$11,3,1)</f>
        <v>35.553</v>
      </c>
      <c r="F1417" s="64">
        <f t="shared" si="22"/>
        <v>0.15166059916127608</v>
      </c>
    </row>
    <row r="1418" spans="8:8" ht="15.0" customHeight="1">
      <c r="A1418" s="25">
        <v>42971.0</v>
      </c>
      <c r="B1418" s="10" t="s">
        <v>35</v>
      </c>
      <c r="C1418" s="5">
        <v>60.5865943309002</v>
      </c>
      <c r="D1418">
        <v>40.0</v>
      </c>
      <c r="E1418" s="50">
        <f>VLOOKUP(B1418,'SKU List'!$A$6:$C$11,3,1)</f>
        <v>5.079000000000001</v>
      </c>
      <c r="F1418" s="64">
        <f t="shared" si="22"/>
        <v>10.928843144496986</v>
      </c>
    </row>
    <row r="1419" spans="8:8" ht="15.0" customHeight="1">
      <c r="A1419" s="25">
        <v>42971.0</v>
      </c>
      <c r="B1419" s="10" t="s">
        <v>36</v>
      </c>
      <c r="C1419" s="5">
        <v>57.51272456833687</v>
      </c>
      <c r="D1419">
        <v>36.0</v>
      </c>
      <c r="E1419" s="50">
        <f>VLOOKUP(B1419,'SKU List'!$A$6:$C$11,3,1)</f>
        <v>10.158000000000001</v>
      </c>
      <c r="F1419" s="64">
        <f t="shared" si="22"/>
        <v>4.661815767703964</v>
      </c>
    </row>
    <row r="1420" spans="8:8">
      <c r="A1420" s="25">
        <v>42972.0</v>
      </c>
      <c r="B1420" s="10" t="s">
        <v>41</v>
      </c>
      <c r="C1420" s="5">
        <v>57.7954670268199</v>
      </c>
      <c r="D1420">
        <v>37.0</v>
      </c>
      <c r="E1420" s="50">
        <f>VLOOKUP(B1420,'SKU List'!$A$6:$C$11,3,1)</f>
        <v>50.79</v>
      </c>
      <c r="F1420" s="64">
        <f t="shared" si="22"/>
        <v>0.13793004581255958</v>
      </c>
    </row>
    <row r="1421" spans="8:8" ht="15.0" customHeight="1">
      <c r="A1421" s="25">
        <v>42972.0</v>
      </c>
      <c r="B1421" s="10" t="s">
        <v>33</v>
      </c>
      <c r="C1421" s="5">
        <v>52.34578871432335</v>
      </c>
      <c r="D1421">
        <v>31.0</v>
      </c>
      <c r="E1421" s="50">
        <f>VLOOKUP(B1421,'SKU List'!$A$6:$C$11,3,1)</f>
        <v>45.711</v>
      </c>
      <c r="F1421" s="64">
        <f t="shared" si="22"/>
        <v>0.1451464355258767</v>
      </c>
    </row>
    <row r="1422" spans="8:8" ht="15.0" customHeight="1">
      <c r="A1422" s="25">
        <v>42972.0</v>
      </c>
      <c r="B1422" s="10" t="s">
        <v>34</v>
      </c>
      <c r="C1422" s="5">
        <v>48.376723811661975</v>
      </c>
      <c r="D1422">
        <v>38.0</v>
      </c>
      <c r="E1422" s="50">
        <f>VLOOKUP(B1422,'SKU List'!$A$6:$C$11,3,1)</f>
        <v>40.632000000000005</v>
      </c>
      <c r="F1422" s="64">
        <f t="shared" si="22"/>
        <v>0.1906065123956972</v>
      </c>
    </row>
    <row r="1423" spans="8:8" ht="15.0" customHeight="1">
      <c r="A1423" s="25">
        <v>42972.0</v>
      </c>
      <c r="B1423" s="10">
        <v>8.4325322E7</v>
      </c>
      <c r="C1423" s="5">
        <v>44.74316061173501</v>
      </c>
      <c r="D1423">
        <v>19.0</v>
      </c>
      <c r="E1423" s="50">
        <f>VLOOKUP(B1423,'SKU List'!$A$6:$C$11,3,1)</f>
        <v>35.553</v>
      </c>
      <c r="F1423" s="64">
        <f t="shared" si="22"/>
        <v>0.25849184630650046</v>
      </c>
    </row>
    <row r="1424" spans="8:8" ht="15.0" customHeight="1">
      <c r="A1424" s="25">
        <v>42972.0</v>
      </c>
      <c r="B1424" s="10" t="s">
        <v>35</v>
      </c>
      <c r="C1424" s="5">
        <v>55.93454434544813</v>
      </c>
      <c r="D1424">
        <v>43.0</v>
      </c>
      <c r="E1424" s="50">
        <f>VLOOKUP(B1424,'SKU List'!$A$6:$C$11,3,1)</f>
        <v>5.079000000000001</v>
      </c>
      <c r="F1424" s="64">
        <f t="shared" si="22"/>
        <v>10.012904970554859</v>
      </c>
    </row>
    <row r="1425" spans="8:8" ht="15.0" customHeight="1">
      <c r="A1425" s="25">
        <v>42972.0</v>
      </c>
      <c r="B1425" s="10" t="s">
        <v>36</v>
      </c>
      <c r="C1425" s="5">
        <v>61.02717889844687</v>
      </c>
      <c r="D1425">
        <v>35.0</v>
      </c>
      <c r="E1425" s="50">
        <f>VLOOKUP(B1425,'SKU List'!$A$6:$C$11,3,1)</f>
        <v>10.158000000000001</v>
      </c>
      <c r="F1425" s="64">
        <f t="shared" si="22"/>
        <v>5.007794733062302</v>
      </c>
    </row>
    <row r="1426" spans="8:8">
      <c r="A1426" s="25">
        <v>42973.0</v>
      </c>
      <c r="B1426" s="10" t="s">
        <v>41</v>
      </c>
      <c r="C1426" s="5">
        <v>58.937637435882166</v>
      </c>
      <c r="D1426">
        <v>44.0</v>
      </c>
      <c r="E1426" s="50">
        <f>VLOOKUP(B1426,'SKU List'!$A$6:$C$11,3,1)</f>
        <v>50.79</v>
      </c>
      <c r="F1426" s="64">
        <f t="shared" si="22"/>
        <v>0.16041814207289165</v>
      </c>
    </row>
    <row r="1427" spans="8:8" ht="15.0" customHeight="1">
      <c r="A1427" s="25">
        <v>42973.0</v>
      </c>
      <c r="B1427" s="10" t="s">
        <v>33</v>
      </c>
      <c r="C1427" s="5">
        <v>56.18797146687689</v>
      </c>
      <c r="D1427">
        <v>30.0</v>
      </c>
      <c r="E1427" s="50">
        <f>VLOOKUP(B1427,'SKU List'!$A$6:$C$11,3,1)</f>
        <v>45.711</v>
      </c>
      <c r="F1427" s="64">
        <f t="shared" si="22"/>
        <v>0.22920022460407538</v>
      </c>
    </row>
    <row r="1428" spans="8:8" ht="15.0" customHeight="1">
      <c r="A1428" s="25">
        <v>42973.0</v>
      </c>
      <c r="B1428" s="10" t="s">
        <v>34</v>
      </c>
      <c r="C1428" s="5">
        <v>52.323788073718354</v>
      </c>
      <c r="D1428">
        <v>38.0</v>
      </c>
      <c r="E1428" s="50">
        <f>VLOOKUP(B1428,'SKU List'!$A$6:$C$11,3,1)</f>
        <v>40.632000000000005</v>
      </c>
      <c r="F1428" s="64">
        <f t="shared" si="22"/>
        <v>0.28774827903421807</v>
      </c>
    </row>
    <row r="1429" spans="8:8" ht="15.0" customHeight="1">
      <c r="A1429" s="25">
        <v>42973.0</v>
      </c>
      <c r="B1429" s="10">
        <v>8.4325322E7</v>
      </c>
      <c r="C1429" s="5">
        <v>43.77542588196204</v>
      </c>
      <c r="D1429">
        <v>23.0</v>
      </c>
      <c r="E1429" s="50">
        <f>VLOOKUP(B1429,'SKU List'!$A$6:$C$11,3,1)</f>
        <v>35.553</v>
      </c>
      <c r="F1429" s="64">
        <f t="shared" si="22"/>
        <v>0.23127235063038412</v>
      </c>
    </row>
    <row r="1430" spans="8:8" ht="15.0" customHeight="1">
      <c r="A1430" s="25">
        <v>42973.0</v>
      </c>
      <c r="B1430" s="10" t="s">
        <v>35</v>
      </c>
      <c r="C1430" s="5">
        <v>62.868007096625846</v>
      </c>
      <c r="D1430">
        <v>38.0</v>
      </c>
      <c r="E1430" s="50">
        <f>VLOOKUP(B1430,'SKU List'!$A$6:$C$11,3,1)</f>
        <v>5.079000000000001</v>
      </c>
      <c r="F1430" s="64">
        <f t="shared" si="22"/>
        <v>11.378028567951533</v>
      </c>
    </row>
    <row r="1431" spans="8:8" ht="15.0" customHeight="1">
      <c r="A1431" s="25">
        <v>42973.0</v>
      </c>
      <c r="B1431" s="10" t="s">
        <v>36</v>
      </c>
      <c r="C1431" s="5">
        <v>65.95797768867592</v>
      </c>
      <c r="D1431">
        <v>33.0</v>
      </c>
      <c r="E1431" s="50">
        <f>VLOOKUP(B1431,'SKU List'!$A$6:$C$11,3,1)</f>
        <v>10.158000000000001</v>
      </c>
      <c r="F1431" s="64">
        <f t="shared" si="22"/>
        <v>5.4932051278476</v>
      </c>
    </row>
    <row r="1432" spans="8:8">
      <c r="A1432" s="25">
        <v>42974.0</v>
      </c>
      <c r="B1432" s="10" t="s">
        <v>41</v>
      </c>
      <c r="C1432" s="5">
        <v>59.488129754560916</v>
      </c>
      <c r="D1432">
        <v>37.0</v>
      </c>
      <c r="E1432" s="50">
        <f>VLOOKUP(B1432,'SKU List'!$A$6:$C$11,3,1)</f>
        <v>50.79</v>
      </c>
      <c r="F1432" s="64">
        <f t="shared" si="22"/>
        <v>0.17125673862100643</v>
      </c>
    </row>
    <row r="1433" spans="8:8" ht="15.0" customHeight="1">
      <c r="A1433" s="25">
        <v>42974.0</v>
      </c>
      <c r="B1433" s="10" t="s">
        <v>33</v>
      </c>
      <c r="C1433" s="5">
        <v>59.35205875565246</v>
      </c>
      <c r="D1433">
        <v>28.0</v>
      </c>
      <c r="E1433" s="50">
        <f>VLOOKUP(B1433,'SKU List'!$A$6:$C$11,3,1)</f>
        <v>45.711</v>
      </c>
      <c r="F1433" s="64">
        <f t="shared" si="22"/>
        <v>0.29841960918930804</v>
      </c>
    </row>
    <row r="1434" spans="8:8" ht="15.0" customHeight="1">
      <c r="A1434" s="25">
        <v>42974.0</v>
      </c>
      <c r="B1434" s="10" t="s">
        <v>34</v>
      </c>
      <c r="C1434" s="5">
        <v>44.69711967704977</v>
      </c>
      <c r="D1434">
        <v>46.0</v>
      </c>
      <c r="E1434" s="50">
        <f>VLOOKUP(B1434,'SKU List'!$A$6:$C$11,3,1)</f>
        <v>40.632000000000005</v>
      </c>
      <c r="F1434" s="64">
        <f t="shared" si="22"/>
        <v>0.10004724544816312</v>
      </c>
    </row>
    <row r="1435" spans="8:8" ht="15.0" customHeight="1">
      <c r="A1435" s="25">
        <v>42974.0</v>
      </c>
      <c r="B1435" s="10">
        <v>8.4325322E7</v>
      </c>
      <c r="C1435" s="5">
        <v>42.41762416749246</v>
      </c>
      <c r="D1435">
        <v>23.0</v>
      </c>
      <c r="E1435" s="50">
        <f>VLOOKUP(B1435,'SKU List'!$A$6:$C$11,3,1)</f>
        <v>35.553</v>
      </c>
      <c r="F1435" s="64">
        <f t="shared" si="22"/>
        <v>0.19308143243868214</v>
      </c>
    </row>
    <row r="1436" spans="8:8" ht="15.0" customHeight="1">
      <c r="A1436" s="25">
        <v>42974.0</v>
      </c>
      <c r="B1436" s="10" t="s">
        <v>35</v>
      </c>
      <c r="C1436" s="5">
        <v>65.70026323038063</v>
      </c>
      <c r="D1436">
        <v>35.0</v>
      </c>
      <c r="E1436" s="50">
        <f>VLOOKUP(B1436,'SKU List'!$A$6:$C$11,3,1)</f>
        <v>5.079000000000001</v>
      </c>
      <c r="F1436" s="64">
        <f t="shared" si="22"/>
        <v>11.935669074695928</v>
      </c>
    </row>
    <row r="1437" spans="8:8" ht="15.0" customHeight="1">
      <c r="A1437" s="25">
        <v>42974.0</v>
      </c>
      <c r="B1437" s="10" t="s">
        <v>36</v>
      </c>
      <c r="C1437" s="5">
        <v>59.74009009030866</v>
      </c>
      <c r="D1437">
        <v>38.0</v>
      </c>
      <c r="E1437" s="50">
        <f>VLOOKUP(B1437,'SKU List'!$A$6:$C$11,3,1)</f>
        <v>10.158000000000001</v>
      </c>
      <c r="F1437" s="64">
        <f t="shared" si="22"/>
        <v>4.881087821451925</v>
      </c>
    </row>
    <row r="1438" spans="8:8">
      <c r="A1438" s="25">
        <v>42975.0</v>
      </c>
      <c r="B1438" s="10" t="s">
        <v>41</v>
      </c>
      <c r="C1438" s="5">
        <v>56.92083352863291</v>
      </c>
      <c r="D1438">
        <v>38.0</v>
      </c>
      <c r="E1438" s="50">
        <f>VLOOKUP(B1438,'SKU List'!$A$6:$C$11,3,1)</f>
        <v>50.79</v>
      </c>
      <c r="F1438" s="64">
        <f t="shared" si="22"/>
        <v>0.12070946108747613</v>
      </c>
    </row>
    <row r="1439" spans="8:8" ht="15.0" customHeight="1">
      <c r="A1439" s="25">
        <v>42975.0</v>
      </c>
      <c r="B1439" s="10" t="s">
        <v>33</v>
      </c>
      <c r="C1439" s="5">
        <v>52.00046240802819</v>
      </c>
      <c r="D1439">
        <v>29.0</v>
      </c>
      <c r="E1439" s="50">
        <f>VLOOKUP(B1439,'SKU List'!$A$6:$C$11,3,1)</f>
        <v>45.711</v>
      </c>
      <c r="F1439" s="64">
        <f t="shared" si="22"/>
        <v>0.1375918795919624</v>
      </c>
    </row>
    <row r="1440" spans="8:8" ht="15.0" customHeight="1">
      <c r="A1440" s="25">
        <v>42975.0</v>
      </c>
      <c r="B1440" s="10" t="s">
        <v>34</v>
      </c>
      <c r="C1440" s="5">
        <v>46.50615714612608</v>
      </c>
      <c r="D1440">
        <v>40.0</v>
      </c>
      <c r="E1440" s="50">
        <f>VLOOKUP(B1440,'SKU List'!$A$6:$C$11,3,1)</f>
        <v>40.632000000000005</v>
      </c>
      <c r="F1440" s="64">
        <f t="shared" si="22"/>
        <v>0.14456972696707207</v>
      </c>
    </row>
    <row r="1441" spans="8:8" ht="15.0" customHeight="1">
      <c r="A1441" s="25">
        <v>42975.0</v>
      </c>
      <c r="B1441" s="10">
        <v>8.4325322E7</v>
      </c>
      <c r="C1441" s="5">
        <v>42.88869783281946</v>
      </c>
      <c r="D1441">
        <v>21.0</v>
      </c>
      <c r="E1441" s="50">
        <f>VLOOKUP(B1441,'SKU List'!$A$6:$C$11,3,1)</f>
        <v>35.553</v>
      </c>
      <c r="F1441" s="64">
        <f t="shared" si="22"/>
        <v>0.20633133161250705</v>
      </c>
    </row>
    <row r="1442" spans="8:8" ht="15.0" customHeight="1">
      <c r="A1442" s="25">
        <v>42975.0</v>
      </c>
      <c r="B1442" s="10" t="s">
        <v>35</v>
      </c>
      <c r="C1442" s="5">
        <v>59.78336532925869</v>
      </c>
      <c r="D1442">
        <v>41.0</v>
      </c>
      <c r="E1442" s="50">
        <f>VLOOKUP(B1442,'SKU List'!$A$6:$C$11,3,1)</f>
        <v>5.079000000000001</v>
      </c>
      <c r="F1442" s="64">
        <f t="shared" si="22"/>
        <v>10.77069606797769</v>
      </c>
    </row>
    <row r="1443" spans="8:8" ht="15.0" customHeight="1">
      <c r="A1443" s="25">
        <v>42975.0</v>
      </c>
      <c r="B1443" s="10" t="s">
        <v>36</v>
      </c>
      <c r="C1443" s="5">
        <v>62.23275045798759</v>
      </c>
      <c r="D1443">
        <v>33.0</v>
      </c>
      <c r="E1443" s="50">
        <f>VLOOKUP(B1443,'SKU List'!$A$6:$C$11,3,1)</f>
        <v>10.158000000000001</v>
      </c>
      <c r="F1443" s="64">
        <f t="shared" si="22"/>
        <v>5.126476713721952</v>
      </c>
    </row>
    <row r="1444" spans="8:8">
      <c r="A1444" s="25">
        <v>42976.0</v>
      </c>
      <c r="B1444" s="10" t="s">
        <v>41</v>
      </c>
      <c r="C1444" s="5">
        <v>58.87993946708974</v>
      </c>
      <c r="D1444">
        <v>34.0</v>
      </c>
      <c r="E1444" s="50">
        <f>VLOOKUP(B1444,'SKU List'!$A$6:$C$11,3,1)</f>
        <v>50.79</v>
      </c>
      <c r="F1444" s="64">
        <f t="shared" si="22"/>
        <v>0.15928213166154248</v>
      </c>
    </row>
    <row r="1445" spans="8:8" ht="15.0" customHeight="1">
      <c r="A1445" s="25">
        <v>42976.0</v>
      </c>
      <c r="B1445" s="10" t="s">
        <v>33</v>
      </c>
      <c r="C1445" s="5">
        <v>53.40508086560453</v>
      </c>
      <c r="D1445">
        <v>25.0</v>
      </c>
      <c r="E1445" s="50">
        <f>VLOOKUP(B1445,'SKU List'!$A$6:$C$11,3,1)</f>
        <v>45.711</v>
      </c>
      <c r="F1445" s="64">
        <f t="shared" si="22"/>
        <v>0.1683201169435045</v>
      </c>
    </row>
    <row r="1446" spans="8:8" ht="15.0" customHeight="1">
      <c r="A1446" s="25">
        <v>42976.0</v>
      </c>
      <c r="B1446" s="10" t="s">
        <v>34</v>
      </c>
      <c r="C1446" s="5">
        <v>52.22163624474656</v>
      </c>
      <c r="D1446">
        <v>43.0</v>
      </c>
      <c r="E1446" s="50">
        <f>VLOOKUP(B1446,'SKU List'!$A$6:$C$11,3,1)</f>
        <v>40.632000000000005</v>
      </c>
      <c r="F1446" s="64">
        <f t="shared" si="22"/>
        <v>0.28523420566909224</v>
      </c>
    </row>
    <row r="1447" spans="8:8" ht="15.0" customHeight="1">
      <c r="A1447" s="25">
        <v>42976.0</v>
      </c>
      <c r="B1447" s="10">
        <v>8.4325322E7</v>
      </c>
      <c r="C1447" s="5">
        <v>44.5421244706781</v>
      </c>
      <c r="D1447">
        <v>24.0</v>
      </c>
      <c r="E1447" s="50">
        <f>VLOOKUP(B1447,'SKU List'!$A$6:$C$11,3,1)</f>
        <v>35.553</v>
      </c>
      <c r="F1447" s="64">
        <f t="shared" si="22"/>
        <v>0.2528372984186454</v>
      </c>
    </row>
    <row r="1448" spans="8:8" ht="15.0" customHeight="1">
      <c r="A1448" s="25">
        <v>42976.0</v>
      </c>
      <c r="B1448" s="10" t="s">
        <v>35</v>
      </c>
      <c r="C1448" s="5">
        <v>59.5857835899941</v>
      </c>
      <c r="D1448">
        <v>34.0</v>
      </c>
      <c r="E1448" s="50">
        <f>VLOOKUP(B1448,'SKU List'!$A$6:$C$11,3,1)</f>
        <v>5.079000000000001</v>
      </c>
      <c r="F1448" s="64">
        <f t="shared" si="22"/>
        <v>10.731794367000216</v>
      </c>
    </row>
    <row r="1449" spans="8:8" ht="15.0" customHeight="1">
      <c r="A1449" s="25">
        <v>42976.0</v>
      </c>
      <c r="B1449" s="10" t="s">
        <v>36</v>
      </c>
      <c r="C1449" s="5">
        <v>65.1027095202429</v>
      </c>
      <c r="D1449">
        <v>36.0</v>
      </c>
      <c r="E1449" s="50">
        <f>VLOOKUP(B1449,'SKU List'!$A$6:$C$11,3,1)</f>
        <v>10.158000000000001</v>
      </c>
      <c r="F1449" s="64">
        <f t="shared" si="22"/>
        <v>5.4090086158931765</v>
      </c>
    </row>
    <row r="1450" spans="8:8">
      <c r="A1450" s="25">
        <v>42977.0</v>
      </c>
      <c r="B1450" s="10" t="s">
        <v>41</v>
      </c>
      <c r="C1450" s="5">
        <v>57.386847531731924</v>
      </c>
      <c r="D1450">
        <v>41.0</v>
      </c>
      <c r="E1450" s="50">
        <f>VLOOKUP(B1450,'SKU List'!$A$6:$C$11,3,1)</f>
        <v>50.79</v>
      </c>
      <c r="F1450" s="64">
        <f t="shared" si="22"/>
        <v>0.1298847712489058</v>
      </c>
    </row>
    <row r="1451" spans="8:8" ht="15.0" customHeight="1">
      <c r="A1451" s="25">
        <v>42977.0</v>
      </c>
      <c r="B1451" s="10" t="s">
        <v>33</v>
      </c>
      <c r="C1451" s="5">
        <v>51.05061560106234</v>
      </c>
      <c r="D1451">
        <v>28.0</v>
      </c>
      <c r="E1451" s="50">
        <f>VLOOKUP(B1451,'SKU List'!$A$6:$C$11,3,1)</f>
        <v>45.711</v>
      </c>
      <c r="F1451" s="64">
        <f t="shared" si="22"/>
        <v>0.11681248717075413</v>
      </c>
    </row>
    <row r="1452" spans="8:8" ht="15.0" customHeight="1">
      <c r="A1452" s="25">
        <v>42977.0</v>
      </c>
      <c r="B1452" s="10" t="s">
        <v>34</v>
      </c>
      <c r="C1452" s="5">
        <v>51.88563888890375</v>
      </c>
      <c r="D1452">
        <v>42.0</v>
      </c>
      <c r="E1452" s="50">
        <f>VLOOKUP(B1452,'SKU List'!$A$6:$C$11,3,1)</f>
        <v>40.632000000000005</v>
      </c>
      <c r="F1452" s="64">
        <f t="shared" si="22"/>
        <v>0.27696492638569953</v>
      </c>
    </row>
    <row r="1453" spans="8:8" ht="15.0" customHeight="1">
      <c r="A1453" s="25">
        <v>42977.0</v>
      </c>
      <c r="B1453" s="10">
        <v>8.4325322E7</v>
      </c>
      <c r="C1453" s="5">
        <v>42.15788711221466</v>
      </c>
      <c r="D1453">
        <v>23.0</v>
      </c>
      <c r="E1453" s="50">
        <f>VLOOKUP(B1453,'SKU List'!$A$6:$C$11,3,1)</f>
        <v>35.553</v>
      </c>
      <c r="F1453" s="64">
        <f t="shared" si="22"/>
        <v>0.18577580266685406</v>
      </c>
    </row>
    <row r="1454" spans="8:8" ht="15.0" customHeight="1">
      <c r="A1454" s="25">
        <v>42977.0</v>
      </c>
      <c r="B1454" s="10" t="s">
        <v>35</v>
      </c>
      <c r="C1454" s="5">
        <v>61.16336074336633</v>
      </c>
      <c r="D1454">
        <v>39.0</v>
      </c>
      <c r="E1454" s="50">
        <f>VLOOKUP(B1454,'SKU List'!$A$6:$C$11,3,1)</f>
        <v>5.079000000000001</v>
      </c>
      <c r="F1454" s="64">
        <f t="shared" si="22"/>
        <v>11.04240219400794</v>
      </c>
    </row>
    <row r="1455" spans="8:8" ht="15.0" customHeight="1">
      <c r="A1455" s="25">
        <v>42977.0</v>
      </c>
      <c r="B1455" s="10" t="s">
        <v>36</v>
      </c>
      <c r="C1455" s="5">
        <v>64.13862641238299</v>
      </c>
      <c r="D1455">
        <v>38.0</v>
      </c>
      <c r="E1455" s="50">
        <f>VLOOKUP(B1455,'SKU List'!$A$6:$C$11,3,1)</f>
        <v>10.158000000000001</v>
      </c>
      <c r="F1455" s="64">
        <f t="shared" si="22"/>
        <v>5.314099863396631</v>
      </c>
    </row>
    <row r="1456" spans="8:8">
      <c r="A1456" s="25">
        <v>42978.0</v>
      </c>
      <c r="B1456" s="10" t="s">
        <v>41</v>
      </c>
      <c r="C1456" s="5">
        <v>64.37871015325626</v>
      </c>
      <c r="D1456">
        <v>36.0</v>
      </c>
      <c r="E1456" s="50">
        <f>VLOOKUP(B1456,'SKU List'!$A$6:$C$11,3,1)</f>
        <v>50.79</v>
      </c>
      <c r="F1456" s="64">
        <f t="shared" si="22"/>
        <v>0.2675469610800604</v>
      </c>
    </row>
    <row r="1457" spans="8:8" ht="15.0" customHeight="1">
      <c r="A1457" s="25">
        <v>42978.0</v>
      </c>
      <c r="B1457" s="10" t="s">
        <v>33</v>
      </c>
      <c r="C1457" s="5">
        <v>59.353437666162996</v>
      </c>
      <c r="D1457">
        <v>32.0</v>
      </c>
      <c r="E1457" s="50">
        <f>VLOOKUP(B1457,'SKU List'!$A$6:$C$11,3,1)</f>
        <v>45.711</v>
      </c>
      <c r="F1457" s="64">
        <f t="shared" si="22"/>
        <v>0.2984497750248955</v>
      </c>
    </row>
    <row r="1458" spans="8:8" ht="15.0" customHeight="1">
      <c r="A1458" s="25">
        <v>42978.0</v>
      </c>
      <c r="B1458" s="10" t="s">
        <v>34</v>
      </c>
      <c r="C1458" s="5">
        <v>51.39223282893726</v>
      </c>
      <c r="D1458">
        <v>44.0</v>
      </c>
      <c r="E1458" s="50">
        <f>VLOOKUP(B1458,'SKU List'!$A$6:$C$11,3,1)</f>
        <v>40.632000000000005</v>
      </c>
      <c r="F1458" s="64">
        <f t="shared" si="22"/>
        <v>0.2648216388299186</v>
      </c>
    </row>
    <row r="1459" spans="8:8" ht="15.0" customHeight="1">
      <c r="A1459" s="25">
        <v>42978.0</v>
      </c>
      <c r="B1459" s="10">
        <v>8.4325322E7</v>
      </c>
      <c r="C1459" s="5">
        <v>44.850947856643025</v>
      </c>
      <c r="D1459">
        <v>23.0</v>
      </c>
      <c r="E1459" s="50">
        <f>VLOOKUP(B1459,'SKU List'!$A$6:$C$11,3,1)</f>
        <v>35.553</v>
      </c>
      <c r="F1459" s="64">
        <f t="shared" si="22"/>
        <v>0.26152358047543184</v>
      </c>
    </row>
    <row r="1460" spans="8:8" ht="15.0" customHeight="1">
      <c r="A1460" s="25">
        <v>42978.0</v>
      </c>
      <c r="B1460" s="10" t="s">
        <v>35</v>
      </c>
      <c r="C1460" s="5">
        <v>59.93001467340798</v>
      </c>
      <c r="D1460">
        <v>33.0</v>
      </c>
      <c r="E1460" s="50">
        <f>VLOOKUP(B1460,'SKU List'!$A$6:$C$11,3,1)</f>
        <v>5.079000000000001</v>
      </c>
      <c r="F1460" s="64">
        <f t="shared" si="22"/>
        <v>10.799569732901746</v>
      </c>
    </row>
    <row r="1461" spans="8:8" ht="15.0" customHeight="1">
      <c r="A1461" s="25">
        <v>42978.0</v>
      </c>
      <c r="B1461" s="10" t="s">
        <v>36</v>
      </c>
      <c r="C1461" s="5">
        <v>65.8571506116588</v>
      </c>
      <c r="D1461">
        <v>43.0</v>
      </c>
      <c r="E1461" s="50">
        <f>VLOOKUP(B1461,'SKU List'!$A$6:$C$11,3,1)</f>
        <v>10.158000000000001</v>
      </c>
      <c r="F1461" s="64">
        <f t="shared" si="22"/>
        <v>5.483279249031186</v>
      </c>
    </row>
    <row r="1462" spans="8:8">
      <c r="A1462" s="25">
        <v>42979.0</v>
      </c>
      <c r="B1462" s="10" t="s">
        <v>41</v>
      </c>
      <c r="C1462" s="5">
        <v>59.88054319525874</v>
      </c>
      <c r="D1462">
        <v>40.0</v>
      </c>
      <c r="E1462" s="50">
        <f>VLOOKUP(B1462,'SKU List'!$A$6:$C$11,3,1)</f>
        <v>50.79</v>
      </c>
      <c r="F1462" s="64">
        <f t="shared" si="22"/>
        <v>0.1789829335550057</v>
      </c>
    </row>
    <row r="1463" spans="8:8" ht="15.0" customHeight="1">
      <c r="A1463" s="25">
        <v>42979.0</v>
      </c>
      <c r="B1463" s="10" t="s">
        <v>33</v>
      </c>
      <c r="C1463" s="5">
        <v>54.37781099880035</v>
      </c>
      <c r="D1463">
        <v>32.0</v>
      </c>
      <c r="E1463" s="50">
        <f>VLOOKUP(B1463,'SKU List'!$A$6:$C$11,3,1)</f>
        <v>45.711</v>
      </c>
      <c r="F1463" s="64">
        <f t="shared" si="22"/>
        <v>0.18960011810724664</v>
      </c>
    </row>
    <row r="1464" spans="8:8" ht="15.0" customHeight="1">
      <c r="A1464" s="25">
        <v>42979.0</v>
      </c>
      <c r="B1464" s="10" t="s">
        <v>34</v>
      </c>
      <c r="C1464" s="5">
        <v>51.978180864450685</v>
      </c>
      <c r="D1464">
        <v>42.0</v>
      </c>
      <c r="E1464" s="50">
        <f>VLOOKUP(B1464,'SKU List'!$A$6:$C$11,3,1)</f>
        <v>40.632000000000005</v>
      </c>
      <c r="F1464" s="64">
        <f t="shared" si="22"/>
        <v>0.27924249026507875</v>
      </c>
    </row>
    <row r="1465" spans="8:8" ht="15.0" customHeight="1">
      <c r="A1465" s="25">
        <v>42979.0</v>
      </c>
      <c r="B1465" s="10">
        <v>8.4325322E7</v>
      </c>
      <c r="C1465" s="5">
        <v>39.3257335604097</v>
      </c>
      <c r="D1465">
        <v>23.0</v>
      </c>
      <c r="E1465" s="50">
        <f>VLOOKUP(B1465,'SKU List'!$A$6:$C$11,3,1)</f>
        <v>35.553</v>
      </c>
      <c r="F1465" s="64">
        <f t="shared" si="22"/>
        <v>0.10611575845666203</v>
      </c>
    </row>
    <row r="1466" spans="8:8" ht="15.0" customHeight="1">
      <c r="A1466" s="25">
        <v>42979.0</v>
      </c>
      <c r="B1466" s="10" t="s">
        <v>35</v>
      </c>
      <c r="C1466" s="5">
        <v>59.94330612456143</v>
      </c>
      <c r="D1466">
        <v>40.0</v>
      </c>
      <c r="E1466" s="50">
        <f>VLOOKUP(B1466,'SKU List'!$A$6:$C$11,3,1)</f>
        <v>5.079000000000001</v>
      </c>
      <c r="F1466" s="64">
        <f t="shared" si="22"/>
        <v>10.802186675440328</v>
      </c>
    </row>
    <row r="1467" spans="8:8" ht="15.0" customHeight="1">
      <c r="A1467" s="25">
        <v>42979.0</v>
      </c>
      <c r="B1467" s="10" t="s">
        <v>36</v>
      </c>
      <c r="C1467" s="5">
        <v>60.49878493259327</v>
      </c>
      <c r="D1467">
        <v>39.0</v>
      </c>
      <c r="E1467" s="50">
        <f>VLOOKUP(B1467,'SKU List'!$A$6:$C$11,3,1)</f>
        <v>10.158000000000001</v>
      </c>
      <c r="F1467" s="64">
        <f t="shared" si="22"/>
        <v>4.9557772132893545</v>
      </c>
    </row>
    <row r="1468" spans="8:8">
      <c r="A1468" s="25">
        <v>42980.0</v>
      </c>
      <c r="B1468" s="10" t="s">
        <v>41</v>
      </c>
      <c r="C1468" s="5">
        <v>64.38115411303217</v>
      </c>
      <c r="D1468">
        <v>40.0</v>
      </c>
      <c r="E1468" s="50">
        <f>VLOOKUP(B1468,'SKU List'!$A$6:$C$11,3,1)</f>
        <v>50.79</v>
      </c>
      <c r="F1468" s="64">
        <f t="shared" si="22"/>
        <v>0.2675950799966956</v>
      </c>
    </row>
    <row r="1469" spans="8:8" ht="15.0" customHeight="1">
      <c r="A1469" s="25">
        <v>42980.0</v>
      </c>
      <c r="B1469" s="10" t="s">
        <v>33</v>
      </c>
      <c r="C1469" s="5">
        <v>50.624129147206745</v>
      </c>
      <c r="D1469">
        <v>26.0</v>
      </c>
      <c r="E1469" s="50">
        <f>VLOOKUP(B1469,'SKU List'!$A$6:$C$11,3,1)</f>
        <v>45.711</v>
      </c>
      <c r="F1469" s="64">
        <f t="shared" si="22"/>
        <v>0.1074824253944728</v>
      </c>
    </row>
    <row r="1470" spans="8:8" ht="15.0" customHeight="1">
      <c r="A1470" s="25">
        <v>42980.0</v>
      </c>
      <c r="B1470" s="10" t="s">
        <v>34</v>
      </c>
      <c r="C1470" s="5">
        <v>45.974490935482365</v>
      </c>
      <c r="D1470">
        <v>42.0</v>
      </c>
      <c r="E1470" s="50">
        <f>VLOOKUP(B1470,'SKU List'!$A$6:$C$11,3,1)</f>
        <v>40.632000000000005</v>
      </c>
      <c r="F1470" s="64">
        <f t="shared" si="22"/>
        <v>0.13148481333634474</v>
      </c>
    </row>
    <row r="1471" spans="8:8" ht="15.0" customHeight="1">
      <c r="A1471" s="25">
        <v>42980.0</v>
      </c>
      <c r="B1471" s="10">
        <v>8.4325322E7</v>
      </c>
      <c r="C1471" s="5">
        <v>44.81630954971587</v>
      </c>
      <c r="D1471">
        <v>20.0</v>
      </c>
      <c r="E1471" s="50">
        <f>VLOOKUP(B1471,'SKU List'!$A$6:$C$11,3,1)</f>
        <v>35.553</v>
      </c>
      <c r="F1471" s="64">
        <f t="shared" si="22"/>
        <v>0.2605493080672762</v>
      </c>
    </row>
    <row r="1472" spans="8:8" ht="15.0" customHeight="1">
      <c r="A1472" s="25">
        <v>42980.0</v>
      </c>
      <c r="B1472" s="10" t="s">
        <v>35</v>
      </c>
      <c r="C1472" s="5">
        <v>62.94813855311478</v>
      </c>
      <c r="D1472">
        <v>37.0</v>
      </c>
      <c r="E1472" s="50">
        <f>VLOOKUP(B1472,'SKU List'!$A$6:$C$11,3,1)</f>
        <v>5.079000000000001</v>
      </c>
      <c r="F1472" s="64">
        <f t="shared" si="22"/>
        <v>11.393805582420708</v>
      </c>
    </row>
    <row r="1473" spans="8:8" ht="15.0" customHeight="1">
      <c r="A1473" s="25">
        <v>42980.0</v>
      </c>
      <c r="B1473" s="10" t="s">
        <v>36</v>
      </c>
      <c r="C1473" s="5">
        <v>56.58388918969687</v>
      </c>
      <c r="D1473">
        <v>34.0</v>
      </c>
      <c r="E1473" s="50">
        <f>VLOOKUP(B1473,'SKU List'!$A$6:$C$11,3,1)</f>
        <v>10.158000000000001</v>
      </c>
      <c r="F1473" s="64">
        <f t="shared" si="22"/>
        <v>4.570376962954997</v>
      </c>
    </row>
    <row r="1474" spans="8:8">
      <c r="A1474" s="25">
        <v>42981.0</v>
      </c>
      <c r="B1474" s="10" t="s">
        <v>41</v>
      </c>
      <c r="C1474" s="5">
        <v>64.95869190818257</v>
      </c>
      <c r="D1474">
        <v>33.0</v>
      </c>
      <c r="E1474" s="50">
        <f>VLOOKUP(B1474,'SKU List'!$A$6:$C$11,3,1)</f>
        <v>50.79</v>
      </c>
      <c r="F1474" s="64">
        <f t="shared" si="22"/>
        <v>0.27896617263600265</v>
      </c>
    </row>
    <row r="1475" spans="8:8" ht="15.0" customHeight="1">
      <c r="A1475" s="25">
        <v>42981.0</v>
      </c>
      <c r="B1475" s="10" t="s">
        <v>33</v>
      </c>
      <c r="C1475" s="5">
        <v>52.872207003377305</v>
      </c>
      <c r="D1475">
        <v>25.0</v>
      </c>
      <c r="E1475" s="50">
        <f>VLOOKUP(B1475,'SKU List'!$A$6:$C$11,3,1)</f>
        <v>45.711</v>
      </c>
      <c r="F1475" s="64">
        <f t="shared" si="22"/>
        <v>0.15666266332780526</v>
      </c>
    </row>
    <row r="1476" spans="8:8" ht="15.0" customHeight="1">
      <c r="A1476" s="25">
        <v>42981.0</v>
      </c>
      <c r="B1476" s="10" t="s">
        <v>34</v>
      </c>
      <c r="C1476" s="5">
        <v>45.71778609623363</v>
      </c>
      <c r="D1476">
        <v>40.0</v>
      </c>
      <c r="E1476" s="50">
        <f>VLOOKUP(B1476,'SKU List'!$A$6:$C$11,3,1)</f>
        <v>40.632000000000005</v>
      </c>
      <c r="F1476" s="64">
        <f t="shared" si="22"/>
        <v>0.12516701359110124</v>
      </c>
    </row>
    <row r="1477" spans="8:8" ht="15.0" customHeight="1">
      <c r="A1477" s="25">
        <v>42981.0</v>
      </c>
      <c r="B1477" s="10">
        <v>8.4325322E7</v>
      </c>
      <c r="C1477" s="5">
        <v>43.46931241861616</v>
      </c>
      <c r="D1477">
        <v>19.0</v>
      </c>
      <c r="E1477" s="50">
        <f>VLOOKUP(B1477,'SKU List'!$A$6:$C$11,3,1)</f>
        <v>35.553</v>
      </c>
      <c r="F1477" s="64">
        <f t="shared" si="23" ref="F1477:F1540">(C1477-E1477)/E1477</f>
        <v>0.22266229062571838</v>
      </c>
    </row>
    <row r="1478" spans="8:8" ht="15.0" customHeight="1">
      <c r="A1478" s="25">
        <v>42981.0</v>
      </c>
      <c r="B1478" s="10" t="s">
        <v>35</v>
      </c>
      <c r="C1478" s="5">
        <v>65.25866846444548</v>
      </c>
      <c r="D1478">
        <v>38.0</v>
      </c>
      <c r="E1478" s="50">
        <f>VLOOKUP(B1478,'SKU List'!$A$6:$C$11,3,1)</f>
        <v>5.079000000000001</v>
      </c>
      <c r="F1478" s="64">
        <f t="shared" si="23"/>
        <v>11.848723855964849</v>
      </c>
    </row>
    <row r="1479" spans="8:8" ht="15.0" customHeight="1">
      <c r="A1479" s="25">
        <v>42981.0</v>
      </c>
      <c r="B1479" s="10" t="s">
        <v>36</v>
      </c>
      <c r="C1479" s="5">
        <v>61.92340912335806</v>
      </c>
      <c r="D1479">
        <v>34.0</v>
      </c>
      <c r="E1479" s="50">
        <f>VLOOKUP(B1479,'SKU List'!$A$6:$C$11,3,1)</f>
        <v>10.158000000000001</v>
      </c>
      <c r="F1479" s="64">
        <f t="shared" si="23"/>
        <v>5.096023737286676</v>
      </c>
    </row>
    <row r="1480" spans="8:8">
      <c r="A1480" s="25">
        <v>42982.0</v>
      </c>
      <c r="B1480" s="10" t="s">
        <v>41</v>
      </c>
      <c r="C1480" s="5">
        <v>58.48453754550414</v>
      </c>
      <c r="D1480">
        <v>39.0</v>
      </c>
      <c r="E1480" s="50">
        <f>VLOOKUP(B1480,'SKU List'!$A$6:$C$11,3,1)</f>
        <v>50.79</v>
      </c>
      <c r="F1480" s="64">
        <f t="shared" si="23"/>
        <v>0.1514970967809439</v>
      </c>
    </row>
    <row r="1481" spans="8:8" ht="15.0" customHeight="1">
      <c r="A1481" s="25">
        <v>42982.0</v>
      </c>
      <c r="B1481" s="10" t="s">
        <v>33</v>
      </c>
      <c r="C1481" s="5">
        <v>54.05519506780219</v>
      </c>
      <c r="D1481">
        <v>26.0</v>
      </c>
      <c r="E1481" s="50">
        <f>VLOOKUP(B1481,'SKU List'!$A$6:$C$11,3,1)</f>
        <v>45.711</v>
      </c>
      <c r="F1481" s="64">
        <f t="shared" si="23"/>
        <v>0.18254238734226313</v>
      </c>
    </row>
    <row r="1482" spans="8:8" ht="15.0" customHeight="1">
      <c r="A1482" s="25">
        <v>42982.0</v>
      </c>
      <c r="B1482" s="10" t="s">
        <v>34</v>
      </c>
      <c r="C1482" s="5">
        <v>47.91658088186173</v>
      </c>
      <c r="D1482">
        <v>47.0</v>
      </c>
      <c r="E1482" s="50">
        <f>VLOOKUP(B1482,'SKU List'!$A$6:$C$11,3,1)</f>
        <v>40.632000000000005</v>
      </c>
      <c r="F1482" s="64">
        <f t="shared" si="23"/>
        <v>0.17928186852386593</v>
      </c>
    </row>
    <row r="1483" spans="8:8" ht="15.0" customHeight="1">
      <c r="A1483" s="25">
        <v>42982.0</v>
      </c>
      <c r="B1483" s="10">
        <v>8.4325322E7</v>
      </c>
      <c r="C1483" s="5">
        <v>45.57477235066133</v>
      </c>
      <c r="D1483">
        <v>24.0</v>
      </c>
      <c r="E1483" s="50">
        <f>VLOOKUP(B1483,'SKU List'!$A$6:$C$11,3,1)</f>
        <v>35.553</v>
      </c>
      <c r="F1483" s="64">
        <f t="shared" si="23"/>
        <v>0.2818826076747765</v>
      </c>
    </row>
    <row r="1484" spans="8:8" ht="15.0" customHeight="1">
      <c r="A1484" s="25">
        <v>42982.0</v>
      </c>
      <c r="B1484" s="10" t="s">
        <v>35</v>
      </c>
      <c r="C1484" s="5">
        <v>58.873871539815035</v>
      </c>
      <c r="D1484">
        <v>42.0</v>
      </c>
      <c r="E1484" s="50">
        <f>VLOOKUP(B1484,'SKU List'!$A$6:$C$11,3,1)</f>
        <v>5.079000000000001</v>
      </c>
      <c r="F1484" s="64">
        <f t="shared" si="23"/>
        <v>10.591626607563501</v>
      </c>
    </row>
    <row r="1485" spans="8:8" ht="15.0" customHeight="1">
      <c r="A1485" s="25">
        <v>42982.0</v>
      </c>
      <c r="B1485" s="10" t="s">
        <v>36</v>
      </c>
      <c r="C1485" s="5">
        <v>56.64455918750659</v>
      </c>
      <c r="D1485">
        <v>42.0</v>
      </c>
      <c r="E1485" s="50">
        <f>VLOOKUP(B1485,'SKU List'!$A$6:$C$11,3,1)</f>
        <v>10.158000000000001</v>
      </c>
      <c r="F1485" s="64">
        <f t="shared" si="23"/>
        <v>4.57634959514733</v>
      </c>
    </row>
    <row r="1486" spans="8:8">
      <c r="A1486" s="25">
        <v>42983.0</v>
      </c>
      <c r="B1486" s="10" t="s">
        <v>41</v>
      </c>
      <c r="C1486" s="5">
        <v>58.524511792363455</v>
      </c>
      <c r="D1486">
        <v>38.0</v>
      </c>
      <c r="E1486" s="50">
        <f>VLOOKUP(B1486,'SKU List'!$A$6:$C$11,3,1)</f>
        <v>50.79</v>
      </c>
      <c r="F1486" s="64">
        <f t="shared" si="23"/>
        <v>0.1522841463351734</v>
      </c>
    </row>
    <row r="1487" spans="8:8" ht="15.0" customHeight="1">
      <c r="A1487" s="25">
        <v>42983.0</v>
      </c>
      <c r="B1487" s="10" t="s">
        <v>33</v>
      </c>
      <c r="C1487" s="5">
        <v>55.6349706081533</v>
      </c>
      <c r="D1487">
        <v>33.0</v>
      </c>
      <c r="E1487" s="50">
        <f>VLOOKUP(B1487,'SKU List'!$A$6:$C$11,3,1)</f>
        <v>45.711</v>
      </c>
      <c r="F1487" s="64">
        <f t="shared" si="23"/>
        <v>0.21710246129275895</v>
      </c>
    </row>
    <row r="1488" spans="8:8" ht="15.0" customHeight="1">
      <c r="A1488" s="25">
        <v>42983.0</v>
      </c>
      <c r="B1488" s="10" t="s">
        <v>34</v>
      </c>
      <c r="C1488" s="5">
        <v>48.103509436138495</v>
      </c>
      <c r="D1488">
        <v>39.0</v>
      </c>
      <c r="E1488" s="50">
        <f>VLOOKUP(B1488,'SKU List'!$A$6:$C$11,3,1)</f>
        <v>40.632000000000005</v>
      </c>
      <c r="F1488" s="64">
        <f t="shared" si="23"/>
        <v>0.1838823940770449</v>
      </c>
    </row>
    <row r="1489" spans="8:8" ht="15.0" customHeight="1">
      <c r="A1489" s="25">
        <v>42983.0</v>
      </c>
      <c r="B1489" s="10">
        <v>8.4325322E7</v>
      </c>
      <c r="C1489" s="5">
        <v>43.88862022325827</v>
      </c>
      <c r="D1489">
        <v>24.0</v>
      </c>
      <c r="E1489" s="50">
        <f>VLOOKUP(B1489,'SKU List'!$A$6:$C$11,3,1)</f>
        <v>35.553</v>
      </c>
      <c r="F1489" s="64">
        <f t="shared" si="23"/>
        <v>0.23445617031638047</v>
      </c>
    </row>
    <row r="1490" spans="8:8" ht="15.0" customHeight="1">
      <c r="A1490" s="25">
        <v>42983.0</v>
      </c>
      <c r="B1490" s="10" t="s">
        <v>35</v>
      </c>
      <c r="C1490" s="5">
        <v>59.92530762170755</v>
      </c>
      <c r="D1490">
        <v>35.0</v>
      </c>
      <c r="E1490" s="50">
        <f>VLOOKUP(B1490,'SKU List'!$A$6:$C$11,3,1)</f>
        <v>5.079000000000001</v>
      </c>
      <c r="F1490" s="64">
        <f t="shared" si="23"/>
        <v>10.798642965486817</v>
      </c>
    </row>
    <row r="1491" spans="8:8" ht="15.0" customHeight="1">
      <c r="A1491" s="25">
        <v>42983.0</v>
      </c>
      <c r="B1491" s="10" t="s">
        <v>36</v>
      </c>
      <c r="C1491" s="5">
        <v>59.538277501197534</v>
      </c>
      <c r="D1491">
        <v>37.0</v>
      </c>
      <c r="E1491" s="50">
        <f>VLOOKUP(B1491,'SKU List'!$A$6:$C$11,3,1)</f>
        <v>10.158000000000001</v>
      </c>
      <c r="F1491" s="64">
        <f t="shared" si="23"/>
        <v>4.861220466745179</v>
      </c>
    </row>
    <row r="1492" spans="8:8">
      <c r="A1492" s="25">
        <v>42984.0</v>
      </c>
      <c r="B1492" s="10" t="s">
        <v>41</v>
      </c>
      <c r="C1492" s="5">
        <v>63.239124959262945</v>
      </c>
      <c r="D1492">
        <v>35.0</v>
      </c>
      <c r="E1492" s="50">
        <f>VLOOKUP(B1492,'SKU List'!$A$6:$C$11,3,1)</f>
        <v>50.79</v>
      </c>
      <c r="F1492" s="64">
        <f t="shared" si="23"/>
        <v>0.24510976489984143</v>
      </c>
    </row>
    <row r="1493" spans="8:8" ht="15.0" customHeight="1">
      <c r="A1493" s="25">
        <v>42984.0</v>
      </c>
      <c r="B1493" s="10" t="s">
        <v>33</v>
      </c>
      <c r="C1493" s="5">
        <v>50.86835045719471</v>
      </c>
      <c r="D1493">
        <v>25.0</v>
      </c>
      <c r="E1493" s="50">
        <f>VLOOKUP(B1493,'SKU List'!$A$6:$C$11,3,1)</f>
        <v>45.711</v>
      </c>
      <c r="F1493" s="64">
        <f t="shared" si="23"/>
        <v>0.11282515055883069</v>
      </c>
    </row>
    <row r="1494" spans="8:8" ht="15.0" customHeight="1">
      <c r="A1494" s="25">
        <v>42984.0</v>
      </c>
      <c r="B1494" s="10" t="s">
        <v>34</v>
      </c>
      <c r="C1494" s="5">
        <v>46.88819156108515</v>
      </c>
      <c r="D1494">
        <v>38.0</v>
      </c>
      <c r="E1494" s="50">
        <f>VLOOKUP(B1494,'SKU List'!$A$6:$C$11,3,1)</f>
        <v>40.632000000000005</v>
      </c>
      <c r="F1494" s="64">
        <f t="shared" si="23"/>
        <v>0.15397203093830342</v>
      </c>
    </row>
    <row r="1495" spans="8:8" ht="15.0" customHeight="1">
      <c r="A1495" s="25">
        <v>42984.0</v>
      </c>
      <c r="B1495" s="10">
        <v>8.4325322E7</v>
      </c>
      <c r="C1495" s="5">
        <v>39.37302508908721</v>
      </c>
      <c r="D1495">
        <v>21.0</v>
      </c>
      <c r="E1495" s="50">
        <f>VLOOKUP(B1495,'SKU List'!$A$6:$C$11,3,1)</f>
        <v>35.553</v>
      </c>
      <c r="F1495" s="64">
        <f t="shared" si="23"/>
        <v>0.10744592830667482</v>
      </c>
    </row>
    <row r="1496" spans="8:8" ht="15.0" customHeight="1">
      <c r="A1496" s="25">
        <v>42984.0</v>
      </c>
      <c r="B1496" s="10" t="s">
        <v>35</v>
      </c>
      <c r="C1496" s="5">
        <v>59.57219268885997</v>
      </c>
      <c r="D1496">
        <v>34.0</v>
      </c>
      <c r="E1496" s="50">
        <f>VLOOKUP(B1496,'SKU List'!$A$6:$C$11,3,1)</f>
        <v>5.079000000000001</v>
      </c>
      <c r="F1496" s="64">
        <f t="shared" si="23"/>
        <v>10.72911846600905</v>
      </c>
    </row>
    <row r="1497" spans="8:8" ht="15.0" customHeight="1">
      <c r="A1497" s="25">
        <v>42984.0</v>
      </c>
      <c r="B1497" s="10" t="s">
        <v>36</v>
      </c>
      <c r="C1497" s="5">
        <v>65.98830422388511</v>
      </c>
      <c r="D1497">
        <v>39.0</v>
      </c>
      <c r="E1497" s="50">
        <f>VLOOKUP(B1497,'SKU List'!$A$6:$C$11,3,1)</f>
        <v>10.158000000000001</v>
      </c>
      <c r="F1497" s="64">
        <f t="shared" si="23"/>
        <v>5.496190610738837</v>
      </c>
    </row>
    <row r="1498" spans="8:8">
      <c r="A1498" s="25">
        <v>42985.0</v>
      </c>
      <c r="B1498" s="10" t="s">
        <v>41</v>
      </c>
      <c r="C1498" s="5">
        <v>55.99460369321837</v>
      </c>
      <c r="D1498">
        <v>35.0</v>
      </c>
      <c r="E1498" s="50">
        <f>VLOOKUP(B1498,'SKU List'!$A$6:$C$11,3,1)</f>
        <v>50.79</v>
      </c>
      <c r="F1498" s="64">
        <f t="shared" si="23"/>
        <v>0.1024730004571446</v>
      </c>
    </row>
    <row r="1499" spans="8:8" ht="15.0" customHeight="1">
      <c r="A1499" s="25">
        <v>42985.0</v>
      </c>
      <c r="B1499" s="10" t="s">
        <v>33</v>
      </c>
      <c r="C1499" s="5">
        <v>53.236032431014614</v>
      </c>
      <c r="D1499">
        <v>29.0</v>
      </c>
      <c r="E1499" s="50">
        <f>VLOOKUP(B1499,'SKU List'!$A$6:$C$11,3,1)</f>
        <v>45.711</v>
      </c>
      <c r="F1499" s="64">
        <f t="shared" si="23"/>
        <v>0.1646219166287024</v>
      </c>
    </row>
    <row r="1500" spans="8:8" ht="15.0" customHeight="1">
      <c r="A1500" s="25">
        <v>42985.0</v>
      </c>
      <c r="B1500" s="10" t="s">
        <v>34</v>
      </c>
      <c r="C1500" s="5">
        <v>49.11408318894911</v>
      </c>
      <c r="D1500">
        <v>39.0</v>
      </c>
      <c r="E1500" s="50">
        <f>VLOOKUP(B1500,'SKU List'!$A$6:$C$11,3,1)</f>
        <v>40.632000000000005</v>
      </c>
      <c r="F1500" s="64">
        <f t="shared" si="23"/>
        <v>0.20875377015527424</v>
      </c>
    </row>
    <row r="1501" spans="8:8" ht="15.0" customHeight="1">
      <c r="A1501" s="25">
        <v>42985.0</v>
      </c>
      <c r="B1501" s="10">
        <v>8.4325322E7</v>
      </c>
      <c r="C1501" s="5">
        <v>44.56935881491266</v>
      </c>
      <c r="D1501">
        <v>19.0</v>
      </c>
      <c r="E1501" s="50">
        <f>VLOOKUP(B1501,'SKU List'!$A$6:$C$11,3,1)</f>
        <v>35.553</v>
      </c>
      <c r="F1501" s="64">
        <f t="shared" si="23"/>
        <v>0.2536033194080011</v>
      </c>
    </row>
    <row r="1502" spans="8:8" ht="15.0" customHeight="1">
      <c r="A1502" s="25">
        <v>42985.0</v>
      </c>
      <c r="B1502" s="10" t="s">
        <v>35</v>
      </c>
      <c r="C1502" s="5">
        <v>60.507741706439255</v>
      </c>
      <c r="D1502">
        <v>37.0</v>
      </c>
      <c r="E1502" s="50">
        <f>VLOOKUP(B1502,'SKU List'!$A$6:$C$11,3,1)</f>
        <v>5.079000000000001</v>
      </c>
      <c r="F1502" s="64">
        <f t="shared" si="23"/>
        <v>10.913317918180596</v>
      </c>
    </row>
    <row r="1503" spans="8:8" ht="15.0" customHeight="1">
      <c r="A1503" s="25">
        <v>42985.0</v>
      </c>
      <c r="B1503" s="10" t="s">
        <v>36</v>
      </c>
      <c r="C1503" s="5">
        <v>57.040705118621375</v>
      </c>
      <c r="D1503">
        <v>43.0</v>
      </c>
      <c r="E1503" s="50">
        <f>VLOOKUP(B1503,'SKU List'!$A$6:$C$11,3,1)</f>
        <v>10.158000000000001</v>
      </c>
      <c r="F1503" s="64">
        <f t="shared" si="23"/>
        <v>4.615348013252744</v>
      </c>
    </row>
    <row r="1504" spans="8:8">
      <c r="A1504" s="25">
        <v>42986.0</v>
      </c>
      <c r="B1504" s="10" t="s">
        <v>41</v>
      </c>
      <c r="C1504" s="5">
        <v>60.32865175581024</v>
      </c>
      <c r="D1504">
        <v>44.0</v>
      </c>
      <c r="E1504" s="50">
        <f>VLOOKUP(B1504,'SKU List'!$A$6:$C$11,3,1)</f>
        <v>50.79</v>
      </c>
      <c r="F1504" s="64">
        <f t="shared" si="23"/>
        <v>0.1878057049775594</v>
      </c>
    </row>
    <row r="1505" spans="8:8" ht="15.0" customHeight="1">
      <c r="A1505" s="25">
        <v>42986.0</v>
      </c>
      <c r="B1505" s="10" t="s">
        <v>33</v>
      </c>
      <c r="C1505" s="5">
        <v>54.40121798417308</v>
      </c>
      <c r="D1505">
        <v>30.0</v>
      </c>
      <c r="E1505" s="50">
        <f>VLOOKUP(B1505,'SKU List'!$A$6:$C$11,3,1)</f>
        <v>45.711</v>
      </c>
      <c r="F1505" s="64">
        <f t="shared" si="23"/>
        <v>0.19011218271691893</v>
      </c>
    </row>
    <row r="1506" spans="8:8" ht="15.0" customHeight="1">
      <c r="A1506" s="25">
        <v>42986.0</v>
      </c>
      <c r="B1506" s="10" t="s">
        <v>34</v>
      </c>
      <c r="C1506" s="5">
        <v>50.255198729318934</v>
      </c>
      <c r="D1506">
        <v>38.0</v>
      </c>
      <c r="E1506" s="50">
        <f>VLOOKUP(B1506,'SKU List'!$A$6:$C$11,3,1)</f>
        <v>40.632000000000005</v>
      </c>
      <c r="F1506" s="64">
        <f t="shared" si="23"/>
        <v>0.23683792895547667</v>
      </c>
    </row>
    <row r="1507" spans="8:8" ht="15.0" customHeight="1">
      <c r="A1507" s="25">
        <v>42986.0</v>
      </c>
      <c r="B1507" s="10">
        <v>8.4325322E7</v>
      </c>
      <c r="C1507" s="5">
        <v>40.99878427669093</v>
      </c>
      <c r="D1507">
        <v>23.0</v>
      </c>
      <c r="E1507" s="50">
        <f>VLOOKUP(B1507,'SKU List'!$A$6:$C$11,3,1)</f>
        <v>35.553</v>
      </c>
      <c r="F1507" s="64">
        <f t="shared" si="23"/>
        <v>0.15317369214105503</v>
      </c>
    </row>
    <row r="1508" spans="8:8" ht="15.0" customHeight="1">
      <c r="A1508" s="25">
        <v>42986.0</v>
      </c>
      <c r="B1508" s="10" t="s">
        <v>35</v>
      </c>
      <c r="C1508" s="5">
        <v>63.14924249286397</v>
      </c>
      <c r="D1508">
        <v>40.0</v>
      </c>
      <c r="E1508" s="50">
        <f>VLOOKUP(B1508,'SKU List'!$A$6:$C$11,3,1)</f>
        <v>5.079000000000001</v>
      </c>
      <c r="F1508" s="64">
        <f t="shared" si="23"/>
        <v>11.433400766462682</v>
      </c>
    </row>
    <row r="1509" spans="8:8" ht="15.0" customHeight="1">
      <c r="A1509" s="25">
        <v>42986.0</v>
      </c>
      <c r="B1509" s="10" t="s">
        <v>36</v>
      </c>
      <c r="C1509" s="5">
        <v>60.914034500519065</v>
      </c>
      <c r="D1509">
        <v>42.0</v>
      </c>
      <c r="E1509" s="50">
        <f>VLOOKUP(B1509,'SKU List'!$A$6:$C$11,3,1)</f>
        <v>10.158000000000001</v>
      </c>
      <c r="F1509" s="64">
        <f t="shared" si="23"/>
        <v>4.996656280815029</v>
      </c>
    </row>
    <row r="1510" spans="8:8">
      <c r="A1510" s="25">
        <v>42987.0</v>
      </c>
      <c r="B1510" s="10" t="s">
        <v>41</v>
      </c>
      <c r="C1510" s="5">
        <v>64.8154585587005</v>
      </c>
      <c r="D1510">
        <v>38.0</v>
      </c>
      <c r="E1510" s="50">
        <f>VLOOKUP(B1510,'SKU List'!$A$6:$C$11,3,1)</f>
        <v>50.79</v>
      </c>
      <c r="F1510" s="64">
        <f t="shared" si="23"/>
        <v>0.276146063372721</v>
      </c>
    </row>
    <row r="1511" spans="8:8" ht="15.0" customHeight="1">
      <c r="A1511" s="25">
        <v>42987.0</v>
      </c>
      <c r="B1511" s="10" t="s">
        <v>33</v>
      </c>
      <c r="C1511" s="5">
        <v>50.704763744263325</v>
      </c>
      <c r="D1511">
        <v>25.0</v>
      </c>
      <c r="E1511" s="50">
        <f>VLOOKUP(B1511,'SKU List'!$A$6:$C$11,3,1)</f>
        <v>45.711</v>
      </c>
      <c r="F1511" s="64">
        <f t="shared" si="23"/>
        <v>0.10924643399320352</v>
      </c>
    </row>
    <row r="1512" spans="8:8" ht="15.0" customHeight="1">
      <c r="A1512" s="25">
        <v>42987.0</v>
      </c>
      <c r="B1512" s="10" t="s">
        <v>34</v>
      </c>
      <c r="C1512" s="5">
        <v>46.83220152809925</v>
      </c>
      <c r="D1512">
        <v>37.0</v>
      </c>
      <c r="E1512" s="50">
        <f>VLOOKUP(B1512,'SKU List'!$A$6:$C$11,3,1)</f>
        <v>40.632000000000005</v>
      </c>
      <c r="F1512" s="64">
        <f t="shared" si="23"/>
        <v>0.15259405217806757</v>
      </c>
    </row>
    <row r="1513" spans="8:8" ht="15.0" customHeight="1">
      <c r="A1513" s="25">
        <v>42987.0</v>
      </c>
      <c r="B1513" s="10">
        <v>8.4325322E7</v>
      </c>
      <c r="C1513" s="5">
        <v>41.228284614933806</v>
      </c>
      <c r="D1513">
        <v>20.0</v>
      </c>
      <c r="E1513" s="50">
        <f>VLOOKUP(B1513,'SKU List'!$A$6:$C$11,3,1)</f>
        <v>35.553</v>
      </c>
      <c r="F1513" s="64">
        <f t="shared" si="23"/>
        <v>0.1596288531188313</v>
      </c>
    </row>
    <row r="1514" spans="8:8" ht="15.0" customHeight="1">
      <c r="A1514" s="25">
        <v>42987.0</v>
      </c>
      <c r="B1514" s="10" t="s">
        <v>35</v>
      </c>
      <c r="C1514" s="5">
        <v>63.47611330756128</v>
      </c>
      <c r="D1514">
        <v>33.0</v>
      </c>
      <c r="E1514" s="50">
        <f>VLOOKUP(B1514,'SKU List'!$A$6:$C$11,3,1)</f>
        <v>5.079000000000001</v>
      </c>
      <c r="F1514" s="64">
        <f t="shared" si="23"/>
        <v>11.497758083788398</v>
      </c>
    </row>
    <row r="1515" spans="8:8" ht="15.0" customHeight="1">
      <c r="A1515" s="25">
        <v>42987.0</v>
      </c>
      <c r="B1515" s="10" t="s">
        <v>36</v>
      </c>
      <c r="C1515" s="5">
        <v>61.76689593593663</v>
      </c>
      <c r="D1515">
        <v>36.0</v>
      </c>
      <c r="E1515" s="50">
        <f>VLOOKUP(B1515,'SKU List'!$A$6:$C$11,3,1)</f>
        <v>10.158000000000001</v>
      </c>
      <c r="F1515" s="64">
        <f t="shared" si="23"/>
        <v>5.080615862958911</v>
      </c>
    </row>
    <row r="1516" spans="8:8">
      <c r="A1516" s="25">
        <v>42988.0</v>
      </c>
      <c r="B1516" s="10" t="s">
        <v>41</v>
      </c>
      <c r="C1516" s="5">
        <v>56.70561939837559</v>
      </c>
      <c r="D1516">
        <v>37.0</v>
      </c>
      <c r="E1516" s="50">
        <f>VLOOKUP(B1516,'SKU List'!$A$6:$C$11,3,1)</f>
        <v>50.79</v>
      </c>
      <c r="F1516" s="64">
        <f t="shared" si="23"/>
        <v>0.11647212833974385</v>
      </c>
    </row>
    <row r="1517" spans="8:8" ht="15.0" customHeight="1">
      <c r="A1517" s="25">
        <v>42988.0</v>
      </c>
      <c r="B1517" s="10" t="s">
        <v>33</v>
      </c>
      <c r="C1517" s="5">
        <v>54.47863167995293</v>
      </c>
      <c r="D1517">
        <v>25.0</v>
      </c>
      <c r="E1517" s="50">
        <f>VLOOKUP(B1517,'SKU List'!$A$6:$C$11,3,1)</f>
        <v>45.711</v>
      </c>
      <c r="F1517" s="64">
        <f t="shared" si="23"/>
        <v>0.1918057290357449</v>
      </c>
    </row>
    <row r="1518" spans="8:8" ht="15.0" customHeight="1">
      <c r="A1518" s="25">
        <v>42988.0</v>
      </c>
      <c r="B1518" s="10" t="s">
        <v>34</v>
      </c>
      <c r="C1518" s="5">
        <v>50.301489301555534</v>
      </c>
      <c r="D1518">
        <v>35.0</v>
      </c>
      <c r="E1518" s="50">
        <f>VLOOKUP(B1518,'SKU List'!$A$6:$C$11,3,1)</f>
        <v>40.632000000000005</v>
      </c>
      <c r="F1518" s="64">
        <f t="shared" si="23"/>
        <v>0.23797719289120714</v>
      </c>
    </row>
    <row r="1519" spans="8:8" ht="15.0" customHeight="1">
      <c r="A1519" s="25">
        <v>42988.0</v>
      </c>
      <c r="B1519" s="10">
        <v>8.4325322E7</v>
      </c>
      <c r="C1519" s="5">
        <v>45.23994327321034</v>
      </c>
      <c r="D1519">
        <v>22.0</v>
      </c>
      <c r="E1519" s="50">
        <f>VLOOKUP(B1519,'SKU List'!$A$6:$C$11,3,1)</f>
        <v>35.553</v>
      </c>
      <c r="F1519" s="64">
        <f t="shared" si="23"/>
        <v>0.27246486297106703</v>
      </c>
    </row>
    <row r="1520" spans="8:8" ht="15.0" customHeight="1">
      <c r="A1520" s="25">
        <v>42988.0</v>
      </c>
      <c r="B1520" s="10" t="s">
        <v>35</v>
      </c>
      <c r="C1520" s="5">
        <v>60.129496939005016</v>
      </c>
      <c r="D1520">
        <v>38.0</v>
      </c>
      <c r="E1520" s="50">
        <f>VLOOKUP(B1520,'SKU List'!$A$6:$C$11,3,1)</f>
        <v>5.079000000000001</v>
      </c>
      <c r="F1520" s="64">
        <f t="shared" si="23"/>
        <v>10.838845626896044</v>
      </c>
    </row>
    <row r="1521" spans="8:8" ht="15.0" customHeight="1">
      <c r="A1521" s="25">
        <v>42988.0</v>
      </c>
      <c r="B1521" s="10" t="s">
        <v>36</v>
      </c>
      <c r="C1521" s="5">
        <v>56.80572212667367</v>
      </c>
      <c r="D1521">
        <v>36.0</v>
      </c>
      <c r="E1521" s="50">
        <f>VLOOKUP(B1521,'SKU List'!$A$6:$C$11,3,1)</f>
        <v>10.158000000000001</v>
      </c>
      <c r="F1521" s="64">
        <f t="shared" si="23"/>
        <v>4.592215212312824</v>
      </c>
    </row>
    <row r="1522" spans="8:8">
      <c r="A1522" s="25">
        <v>42989.0</v>
      </c>
      <c r="B1522" s="10" t="s">
        <v>41</v>
      </c>
      <c r="C1522" s="5">
        <v>58.52011922289351</v>
      </c>
      <c r="D1522">
        <v>43.0</v>
      </c>
      <c r="E1522" s="50">
        <f>VLOOKUP(B1522,'SKU List'!$A$6:$C$11,3,1)</f>
        <v>50.79</v>
      </c>
      <c r="F1522" s="64">
        <f t="shared" si="23"/>
        <v>0.15219766140762972</v>
      </c>
    </row>
    <row r="1523" spans="8:8" ht="15.0" customHeight="1">
      <c r="A1523" s="25">
        <v>42989.0</v>
      </c>
      <c r="B1523" s="10" t="s">
        <v>33</v>
      </c>
      <c r="C1523" s="5">
        <v>52.66781797793767</v>
      </c>
      <c r="D1523">
        <v>30.0</v>
      </c>
      <c r="E1523" s="50">
        <f>VLOOKUP(B1523,'SKU List'!$A$6:$C$11,3,1)</f>
        <v>45.711</v>
      </c>
      <c r="F1523" s="64">
        <f t="shared" si="23"/>
        <v>0.15219133201937554</v>
      </c>
    </row>
    <row r="1524" spans="8:8" ht="15.0" customHeight="1">
      <c r="A1524" s="25">
        <v>42989.0</v>
      </c>
      <c r="B1524" s="10" t="s">
        <v>34</v>
      </c>
      <c r="C1524" s="5">
        <v>44.746883752651016</v>
      </c>
      <c r="D1524">
        <v>40.0</v>
      </c>
      <c r="E1524" s="50">
        <f>VLOOKUP(B1524,'SKU List'!$A$6:$C$11,3,1)</f>
        <v>40.632000000000005</v>
      </c>
      <c r="F1524" s="64">
        <f t="shared" si="23"/>
        <v>0.10127199627512823</v>
      </c>
    </row>
    <row r="1525" spans="8:8" ht="15.0" customHeight="1">
      <c r="A1525" s="25">
        <v>42989.0</v>
      </c>
      <c r="B1525" s="10">
        <v>8.4325322E7</v>
      </c>
      <c r="C1525" s="5">
        <v>45.62466387008678</v>
      </c>
      <c r="D1525">
        <v>23.0</v>
      </c>
      <c r="E1525" s="50">
        <f>VLOOKUP(B1525,'SKU List'!$A$6:$C$11,3,1)</f>
        <v>35.553</v>
      </c>
      <c r="F1525" s="64">
        <f t="shared" si="23"/>
        <v>0.2832859075207938</v>
      </c>
    </row>
    <row r="1526" spans="8:8" ht="15.0" customHeight="1">
      <c r="A1526" s="25">
        <v>42989.0</v>
      </c>
      <c r="B1526" s="10" t="s">
        <v>35</v>
      </c>
      <c r="C1526" s="5">
        <v>65.20703137935067</v>
      </c>
      <c r="D1526">
        <v>44.0</v>
      </c>
      <c r="E1526" s="50">
        <f>VLOOKUP(B1526,'SKU List'!$A$6:$C$11,3,1)</f>
        <v>5.079000000000001</v>
      </c>
      <c r="F1526" s="64">
        <f t="shared" si="23"/>
        <v>11.838557074099361</v>
      </c>
    </row>
    <row r="1527" spans="8:8" ht="15.0" customHeight="1">
      <c r="A1527" s="25">
        <v>42989.0</v>
      </c>
      <c r="B1527" s="10" t="s">
        <v>36</v>
      </c>
      <c r="C1527" s="5">
        <v>61.34305494002711</v>
      </c>
      <c r="D1527">
        <v>37.0</v>
      </c>
      <c r="E1527" s="50">
        <f>VLOOKUP(B1527,'SKU List'!$A$6:$C$11,3,1)</f>
        <v>10.158000000000001</v>
      </c>
      <c r="F1527" s="64">
        <f t="shared" si="23"/>
        <v>5.038891015950689</v>
      </c>
    </row>
    <row r="1528" spans="8:8">
      <c r="A1528" s="25">
        <v>42990.0</v>
      </c>
      <c r="B1528" s="10" t="s">
        <v>41</v>
      </c>
      <c r="C1528" s="5">
        <v>62.987980791646976</v>
      </c>
      <c r="D1528">
        <v>33.0</v>
      </c>
      <c r="E1528" s="50">
        <f>VLOOKUP(B1528,'SKU List'!$A$6:$C$11,3,1)</f>
        <v>50.79</v>
      </c>
      <c r="F1528" s="64">
        <f t="shared" si="23"/>
        <v>0.24016500869554985</v>
      </c>
    </row>
    <row r="1529" spans="8:8" ht="15.0" customHeight="1">
      <c r="A1529" s="25">
        <v>42990.0</v>
      </c>
      <c r="B1529" s="10" t="s">
        <v>33</v>
      </c>
      <c r="C1529" s="5">
        <v>55.34199908323829</v>
      </c>
      <c r="D1529">
        <v>27.0</v>
      </c>
      <c r="E1529" s="50">
        <f>VLOOKUP(B1529,'SKU List'!$A$6:$C$11,3,1)</f>
        <v>45.711</v>
      </c>
      <c r="F1529" s="64">
        <f t="shared" si="23"/>
        <v>0.21069324852307528</v>
      </c>
    </row>
    <row r="1530" spans="8:8" ht="15.0" customHeight="1">
      <c r="A1530" s="25">
        <v>42990.0</v>
      </c>
      <c r="B1530" s="10" t="s">
        <v>34</v>
      </c>
      <c r="C1530" s="5">
        <v>44.956005784572454</v>
      </c>
      <c r="D1530">
        <v>45.0</v>
      </c>
      <c r="E1530" s="50">
        <f>VLOOKUP(B1530,'SKU List'!$A$6:$C$11,3,1)</f>
        <v>40.632000000000005</v>
      </c>
      <c r="F1530" s="64">
        <f t="shared" si="23"/>
        <v>0.10641872870083798</v>
      </c>
    </row>
    <row r="1531" spans="8:8" ht="15.0" customHeight="1">
      <c r="A1531" s="25">
        <v>42990.0</v>
      </c>
      <c r="B1531" s="10">
        <v>8.4325322E7</v>
      </c>
      <c r="C1531" s="5">
        <v>43.996142521736154</v>
      </c>
      <c r="D1531">
        <v>19.0</v>
      </c>
      <c r="E1531" s="50">
        <f>VLOOKUP(B1531,'SKU List'!$A$6:$C$11,3,1)</f>
        <v>35.553</v>
      </c>
      <c r="F1531" s="64">
        <f t="shared" si="23"/>
        <v>0.23748045233134074</v>
      </c>
    </row>
    <row r="1532" spans="8:8" ht="15.0" customHeight="1">
      <c r="A1532" s="25">
        <v>42990.0</v>
      </c>
      <c r="B1532" s="10" t="s">
        <v>35</v>
      </c>
      <c r="C1532" s="5">
        <v>61.79450799518103</v>
      </c>
      <c r="D1532">
        <v>36.0</v>
      </c>
      <c r="E1532" s="50">
        <f>VLOOKUP(B1532,'SKU List'!$A$6:$C$11,3,1)</f>
        <v>5.079000000000001</v>
      </c>
      <c r="F1532" s="64">
        <f t="shared" si="23"/>
        <v>11.166668240831074</v>
      </c>
    </row>
    <row r="1533" spans="8:8" ht="15.0" customHeight="1">
      <c r="A1533" s="25">
        <v>42990.0</v>
      </c>
      <c r="B1533" s="10" t="s">
        <v>36</v>
      </c>
      <c r="C1533" s="5">
        <v>64.83950446010924</v>
      </c>
      <c r="D1533">
        <v>40.0</v>
      </c>
      <c r="E1533" s="50">
        <f>VLOOKUP(B1533,'SKU List'!$A$6:$C$11,3,1)</f>
        <v>10.158000000000001</v>
      </c>
      <c r="F1533" s="64">
        <f t="shared" si="23"/>
        <v>5.383097505425205</v>
      </c>
    </row>
    <row r="1534" spans="8:8">
      <c r="A1534" s="25">
        <v>42991.0</v>
      </c>
      <c r="B1534" s="10" t="s">
        <v>41</v>
      </c>
      <c r="C1534" s="5">
        <v>60.7961631829964</v>
      </c>
      <c r="D1534">
        <v>43.0</v>
      </c>
      <c r="E1534" s="50">
        <f>VLOOKUP(B1534,'SKU List'!$A$6:$C$11,3,1)</f>
        <v>50.79</v>
      </c>
      <c r="F1534" s="64">
        <f t="shared" si="23"/>
        <v>0.19701049779477067</v>
      </c>
    </row>
    <row r="1535" spans="8:8" ht="15.0" customHeight="1">
      <c r="A1535" s="25">
        <v>42991.0</v>
      </c>
      <c r="B1535" s="10" t="s">
        <v>33</v>
      </c>
      <c r="C1535" s="5">
        <v>59.13848392473627</v>
      </c>
      <c r="D1535">
        <v>26.0</v>
      </c>
      <c r="E1535" s="50">
        <f>VLOOKUP(B1535,'SKU List'!$A$6:$C$11,3,1)</f>
        <v>45.711</v>
      </c>
      <c r="F1535" s="64">
        <f t="shared" si="23"/>
        <v>0.29374732394251435</v>
      </c>
    </row>
    <row r="1536" spans="8:8" ht="15.0" customHeight="1">
      <c r="A1536" s="25">
        <v>42991.0</v>
      </c>
      <c r="B1536" s="10" t="s">
        <v>34</v>
      </c>
      <c r="C1536" s="5">
        <v>47.635985229041204</v>
      </c>
      <c r="D1536">
        <v>38.0</v>
      </c>
      <c r="E1536" s="50">
        <f>VLOOKUP(B1536,'SKU List'!$A$6:$C$11,3,1)</f>
        <v>40.632000000000005</v>
      </c>
      <c r="F1536" s="64">
        <f t="shared" si="23"/>
        <v>0.17237608852729863</v>
      </c>
    </row>
    <row r="1537" spans="8:8" ht="15.0" customHeight="1">
      <c r="A1537" s="25">
        <v>42991.0</v>
      </c>
      <c r="B1537" s="10">
        <v>8.4325322E7</v>
      </c>
      <c r="C1537" s="5">
        <v>40.30168041242717</v>
      </c>
      <c r="D1537">
        <v>23.0</v>
      </c>
      <c r="E1537" s="50">
        <f>VLOOKUP(B1537,'SKU List'!$A$6:$C$11,3,1)</f>
        <v>35.553</v>
      </c>
      <c r="F1537" s="64">
        <f t="shared" si="23"/>
        <v>0.13356623667277503</v>
      </c>
    </row>
    <row r="1538" spans="8:8" ht="15.0" customHeight="1">
      <c r="A1538" s="25">
        <v>42991.0</v>
      </c>
      <c r="B1538" s="10" t="s">
        <v>35</v>
      </c>
      <c r="C1538" s="5">
        <v>56.934000216699474</v>
      </c>
      <c r="D1538">
        <v>38.0</v>
      </c>
      <c r="E1538" s="50">
        <f>VLOOKUP(B1538,'SKU List'!$A$6:$C$11,3,1)</f>
        <v>5.079000000000001</v>
      </c>
      <c r="F1538" s="64">
        <f t="shared" si="23"/>
        <v>10.209686988915037</v>
      </c>
    </row>
    <row r="1539" spans="8:8" ht="15.0" customHeight="1">
      <c r="A1539" s="25">
        <v>42991.0</v>
      </c>
      <c r="B1539" s="10" t="s">
        <v>36</v>
      </c>
      <c r="C1539" s="5">
        <v>56.563241250873496</v>
      </c>
      <c r="D1539">
        <v>37.0</v>
      </c>
      <c r="E1539" s="50">
        <f>VLOOKUP(B1539,'SKU List'!$A$6:$C$11,3,1)</f>
        <v>10.158000000000001</v>
      </c>
      <c r="F1539" s="64">
        <f t="shared" si="23"/>
        <v>4.5683442853783705</v>
      </c>
    </row>
    <row r="1540" spans="8:8">
      <c r="A1540" s="25">
        <v>42992.0</v>
      </c>
      <c r="B1540" s="10" t="s">
        <v>41</v>
      </c>
      <c r="C1540" s="5">
        <v>59.46742087408407</v>
      </c>
      <c r="D1540">
        <v>39.0</v>
      </c>
      <c r="E1540" s="50">
        <f>VLOOKUP(B1540,'SKU List'!$A$6:$C$11,3,1)</f>
        <v>50.79</v>
      </c>
      <c r="F1540" s="64">
        <f t="shared" si="23"/>
        <v>0.17084900323063734</v>
      </c>
    </row>
    <row r="1541" spans="8:8" ht="15.0" customHeight="1">
      <c r="A1541" s="25">
        <v>42992.0</v>
      </c>
      <c r="B1541" s="10" t="s">
        <v>33</v>
      </c>
      <c r="C1541" s="5">
        <v>52.25500784117727</v>
      </c>
      <c r="D1541">
        <v>24.0</v>
      </c>
      <c r="E1541" s="50">
        <f>VLOOKUP(B1541,'SKU List'!$A$6:$C$11,3,1)</f>
        <v>45.711</v>
      </c>
      <c r="F1541" s="64">
        <f t="shared" si="24" ref="F1541:F1604">(C1541-E1541)/E1541</f>
        <v>0.14316046118390036</v>
      </c>
    </row>
    <row r="1542" spans="8:8" ht="15.0" customHeight="1">
      <c r="A1542" s="25">
        <v>42992.0</v>
      </c>
      <c r="B1542" s="10" t="s">
        <v>34</v>
      </c>
      <c r="C1542" s="5">
        <v>51.95341557178333</v>
      </c>
      <c r="D1542">
        <v>47.0</v>
      </c>
      <c r="E1542" s="50">
        <f>VLOOKUP(B1542,'SKU List'!$A$6:$C$11,3,1)</f>
        <v>40.632000000000005</v>
      </c>
      <c r="F1542" s="64">
        <f t="shared" si="24"/>
        <v>0.27863298808287373</v>
      </c>
    </row>
    <row r="1543" spans="8:8" ht="15.0" customHeight="1">
      <c r="A1543" s="25">
        <v>42992.0</v>
      </c>
      <c r="B1543" s="10">
        <v>8.4325322E7</v>
      </c>
      <c r="C1543" s="5">
        <v>43.64664944783394</v>
      </c>
      <c r="D1543">
        <v>23.0</v>
      </c>
      <c r="E1543" s="50">
        <f>VLOOKUP(B1543,'SKU List'!$A$6:$C$11,3,1)</f>
        <v>35.553</v>
      </c>
      <c r="F1543" s="64">
        <f t="shared" si="24"/>
        <v>0.22765025308226985</v>
      </c>
    </row>
    <row r="1544" spans="8:8" ht="15.0" customHeight="1">
      <c r="A1544" s="25">
        <v>42992.0</v>
      </c>
      <c r="B1544" s="10" t="s">
        <v>35</v>
      </c>
      <c r="C1544" s="5">
        <v>62.37443940695102</v>
      </c>
      <c r="D1544">
        <v>37.0</v>
      </c>
      <c r="E1544" s="50">
        <f>VLOOKUP(B1544,'SKU List'!$A$6:$C$11,3,1)</f>
        <v>5.079000000000001</v>
      </c>
      <c r="F1544" s="64">
        <f t="shared" si="24"/>
        <v>11.28085044436917</v>
      </c>
    </row>
    <row r="1545" spans="8:8" ht="15.0" customHeight="1">
      <c r="A1545" s="25">
        <v>42992.0</v>
      </c>
      <c r="B1545" s="10" t="s">
        <v>36</v>
      </c>
      <c r="C1545" s="5">
        <v>62.82439343644171</v>
      </c>
      <c r="D1545">
        <v>41.0</v>
      </c>
      <c r="E1545" s="50">
        <f>VLOOKUP(B1545,'SKU List'!$A$6:$C$11,3,1)</f>
        <v>10.158000000000001</v>
      </c>
      <c r="F1545" s="64">
        <f t="shared" si="24"/>
        <v>5.1847207557040464</v>
      </c>
    </row>
    <row r="1546" spans="8:8">
      <c r="A1546" s="25">
        <v>42993.0</v>
      </c>
      <c r="B1546" s="10" t="s">
        <v>41</v>
      </c>
      <c r="C1546" s="5">
        <v>60.18840798356261</v>
      </c>
      <c r="D1546">
        <v>37.0</v>
      </c>
      <c r="E1546" s="50">
        <f>VLOOKUP(B1546,'SKU List'!$A$6:$C$11,3,1)</f>
        <v>50.79</v>
      </c>
      <c r="F1546" s="64">
        <f t="shared" si="24"/>
        <v>0.18504445724675356</v>
      </c>
    </row>
    <row r="1547" spans="8:8" ht="15.0" customHeight="1">
      <c r="A1547" s="25">
        <v>42993.0</v>
      </c>
      <c r="B1547" s="10" t="s">
        <v>33</v>
      </c>
      <c r="C1547" s="5">
        <v>54.120550060150045</v>
      </c>
      <c r="D1547">
        <v>27.0</v>
      </c>
      <c r="E1547" s="50">
        <f>VLOOKUP(B1547,'SKU List'!$A$6:$C$11,3,1)</f>
        <v>45.711</v>
      </c>
      <c r="F1547" s="64">
        <f t="shared" si="24"/>
        <v>0.18397213056266645</v>
      </c>
    </row>
    <row r="1548" spans="8:8" ht="15.0" customHeight="1">
      <c r="A1548" s="25">
        <v>42993.0</v>
      </c>
      <c r="B1548" s="10" t="s">
        <v>34</v>
      </c>
      <c r="C1548" s="5">
        <v>45.80393586953759</v>
      </c>
      <c r="D1548">
        <v>39.0</v>
      </c>
      <c r="E1548" s="50">
        <f>VLOOKUP(B1548,'SKU List'!$A$6:$C$11,3,1)</f>
        <v>40.632000000000005</v>
      </c>
      <c r="F1548" s="64">
        <f t="shared" si="24"/>
        <v>0.12728725806107463</v>
      </c>
    </row>
    <row r="1549" spans="8:8" ht="15.0" customHeight="1">
      <c r="A1549" s="25">
        <v>42993.0</v>
      </c>
      <c r="B1549" s="10">
        <v>8.4325322E7</v>
      </c>
      <c r="C1549" s="5">
        <v>39.44218880113622</v>
      </c>
      <c r="D1549">
        <v>22.0</v>
      </c>
      <c r="E1549" s="50">
        <f>VLOOKUP(B1549,'SKU List'!$A$6:$C$11,3,1)</f>
        <v>35.553</v>
      </c>
      <c r="F1549" s="64">
        <f t="shared" si="24"/>
        <v>0.1093912975314663</v>
      </c>
    </row>
    <row r="1550" spans="8:8" ht="15.0" customHeight="1">
      <c r="A1550" s="25">
        <v>42993.0</v>
      </c>
      <c r="B1550" s="10" t="s">
        <v>35</v>
      </c>
      <c r="C1550" s="5">
        <v>61.65005114564922</v>
      </c>
      <c r="D1550">
        <v>44.0</v>
      </c>
      <c r="E1550" s="50">
        <f>VLOOKUP(B1550,'SKU List'!$A$6:$C$11,3,1)</f>
        <v>5.079000000000001</v>
      </c>
      <c r="F1550" s="64">
        <f t="shared" si="24"/>
        <v>11.138226254311718</v>
      </c>
    </row>
    <row r="1551" spans="8:8" ht="15.0" customHeight="1">
      <c r="A1551" s="25">
        <v>42993.0</v>
      </c>
      <c r="B1551" s="10" t="s">
        <v>36</v>
      </c>
      <c r="C1551" s="5">
        <v>64.28607828118142</v>
      </c>
      <c r="D1551">
        <v>34.0</v>
      </c>
      <c r="E1551" s="50">
        <f>VLOOKUP(B1551,'SKU List'!$A$6:$C$11,3,1)</f>
        <v>10.158000000000001</v>
      </c>
      <c r="F1551" s="64">
        <f t="shared" si="24"/>
        <v>5.328615700057236</v>
      </c>
    </row>
    <row r="1552" spans="8:8">
      <c r="A1552" s="25">
        <v>42994.0</v>
      </c>
      <c r="B1552" s="10" t="s">
        <v>41</v>
      </c>
      <c r="C1552" s="5">
        <v>64.17512125198276</v>
      </c>
      <c r="D1552">
        <v>39.0</v>
      </c>
      <c r="E1552" s="50">
        <f>VLOOKUP(B1552,'SKU List'!$A$6:$C$11,3,1)</f>
        <v>50.79</v>
      </c>
      <c r="F1552" s="64">
        <f t="shared" si="24"/>
        <v>0.26353851647928256</v>
      </c>
    </row>
    <row r="1553" spans="8:8" ht="15.0" customHeight="1">
      <c r="A1553" s="25">
        <v>42994.0</v>
      </c>
      <c r="B1553" s="10" t="s">
        <v>33</v>
      </c>
      <c r="C1553" s="5">
        <v>54.86590573371992</v>
      </c>
      <c r="D1553">
        <v>29.0</v>
      </c>
      <c r="E1553" s="50">
        <f>VLOOKUP(B1553,'SKU List'!$A$6:$C$11,3,1)</f>
        <v>45.711</v>
      </c>
      <c r="F1553" s="64">
        <f t="shared" si="24"/>
        <v>0.2002779579033476</v>
      </c>
    </row>
    <row r="1554" spans="8:8" ht="15.0" customHeight="1">
      <c r="A1554" s="25">
        <v>42994.0</v>
      </c>
      <c r="B1554" s="10" t="s">
        <v>34</v>
      </c>
      <c r="C1554" s="5">
        <v>45.133795281815345</v>
      </c>
      <c r="D1554">
        <v>37.0</v>
      </c>
      <c r="E1554" s="50">
        <f>VLOOKUP(B1554,'SKU List'!$A$6:$C$11,3,1)</f>
        <v>40.632000000000005</v>
      </c>
      <c r="F1554" s="64">
        <f t="shared" si="24"/>
        <v>0.11079433160600856</v>
      </c>
    </row>
    <row r="1555" spans="8:8" ht="15.0" customHeight="1">
      <c r="A1555" s="25">
        <v>42994.0</v>
      </c>
      <c r="B1555" s="10">
        <v>8.4325322E7</v>
      </c>
      <c r="C1555" s="5">
        <v>39.21045571356298</v>
      </c>
      <c r="D1555">
        <v>23.0</v>
      </c>
      <c r="E1555" s="50">
        <f>VLOOKUP(B1555,'SKU List'!$A$6:$C$11,3,1)</f>
        <v>35.553</v>
      </c>
      <c r="F1555" s="64">
        <f t="shared" si="24"/>
        <v>0.10287333596498136</v>
      </c>
    </row>
    <row r="1556" spans="8:8" ht="15.0" customHeight="1">
      <c r="A1556" s="25">
        <v>42994.0</v>
      </c>
      <c r="B1556" s="10" t="s">
        <v>35</v>
      </c>
      <c r="C1556" s="5">
        <v>58.88688427721239</v>
      </c>
      <c r="D1556">
        <v>33.0</v>
      </c>
      <c r="E1556" s="50">
        <f>VLOOKUP(B1556,'SKU List'!$A$6:$C$11,3,1)</f>
        <v>5.079000000000001</v>
      </c>
      <c r="F1556" s="64">
        <f t="shared" si="24"/>
        <v>10.594188674387158</v>
      </c>
    </row>
    <row r="1557" spans="8:8" ht="15.0" customHeight="1">
      <c r="A1557" s="25">
        <v>42994.0</v>
      </c>
      <c r="B1557" s="10" t="s">
        <v>36</v>
      </c>
      <c r="C1557" s="5">
        <v>62.299349467786215</v>
      </c>
      <c r="D1557">
        <v>42.0</v>
      </c>
      <c r="E1557" s="50">
        <f>VLOOKUP(B1557,'SKU List'!$A$6:$C$11,3,1)</f>
        <v>10.158000000000001</v>
      </c>
      <c r="F1557" s="64">
        <f t="shared" si="24"/>
        <v>5.133033024983876</v>
      </c>
    </row>
    <row r="1558" spans="8:8">
      <c r="A1558" s="25">
        <v>42995.0</v>
      </c>
      <c r="B1558" s="10" t="s">
        <v>41</v>
      </c>
      <c r="C1558" s="5">
        <v>58.87972334800616</v>
      </c>
      <c r="D1558">
        <v>42.0</v>
      </c>
      <c r="E1558" s="50">
        <f>VLOOKUP(B1558,'SKU List'!$A$6:$C$11,3,1)</f>
        <v>50.79</v>
      </c>
      <c r="F1558" s="64">
        <f t="shared" si="24"/>
        <v>0.15927787651124553</v>
      </c>
    </row>
    <row r="1559" spans="8:8" ht="15.0" customHeight="1">
      <c r="A1559" s="25">
        <v>42995.0</v>
      </c>
      <c r="B1559" s="10" t="s">
        <v>33</v>
      </c>
      <c r="C1559" s="5">
        <v>57.42900152895291</v>
      </c>
      <c r="D1559">
        <v>28.0</v>
      </c>
      <c r="E1559" s="50">
        <f>VLOOKUP(B1559,'SKU List'!$A$6:$C$11,3,1)</f>
        <v>45.711</v>
      </c>
      <c r="F1559" s="64">
        <f t="shared" si="24"/>
        <v>0.2563497085811492</v>
      </c>
    </row>
    <row r="1560" spans="8:8" ht="15.0" customHeight="1">
      <c r="A1560" s="25">
        <v>42995.0</v>
      </c>
      <c r="B1560" s="10" t="s">
        <v>34</v>
      </c>
      <c r="C1560" s="5">
        <v>49.18823299190476</v>
      </c>
      <c r="D1560">
        <v>39.0</v>
      </c>
      <c r="E1560" s="50">
        <f>VLOOKUP(B1560,'SKU List'!$A$6:$C$11,3,1)</f>
        <v>40.632000000000005</v>
      </c>
      <c r="F1560" s="64">
        <f t="shared" si="24"/>
        <v>0.2105786816278981</v>
      </c>
    </row>
    <row r="1561" spans="8:8" ht="15.0" customHeight="1">
      <c r="A1561" s="25">
        <v>42995.0</v>
      </c>
      <c r="B1561" s="10">
        <v>8.4325322E7</v>
      </c>
      <c r="C1561" s="5">
        <v>39.13735911437947</v>
      </c>
      <c r="D1561">
        <v>21.0</v>
      </c>
      <c r="E1561" s="50">
        <f>VLOOKUP(B1561,'SKU List'!$A$6:$C$11,3,1)</f>
        <v>35.553</v>
      </c>
      <c r="F1561" s="64">
        <f t="shared" si="24"/>
        <v>0.1008173463386908</v>
      </c>
    </row>
    <row r="1562" spans="8:8" ht="15.0" customHeight="1">
      <c r="A1562" s="25">
        <v>42995.0</v>
      </c>
      <c r="B1562" s="10" t="s">
        <v>35</v>
      </c>
      <c r="C1562" s="5">
        <v>65.17092849638067</v>
      </c>
      <c r="D1562">
        <v>38.0</v>
      </c>
      <c r="E1562" s="50">
        <f>VLOOKUP(B1562,'SKU List'!$A$6:$C$11,3,1)</f>
        <v>5.079000000000001</v>
      </c>
      <c r="F1562" s="64">
        <f t="shared" si="24"/>
        <v>11.831448808108025</v>
      </c>
    </row>
    <row r="1563" spans="8:8" ht="15.0" customHeight="1">
      <c r="A1563" s="25">
        <v>42995.0</v>
      </c>
      <c r="B1563" s="10" t="s">
        <v>36</v>
      </c>
      <c r="C1563" s="5">
        <v>62.457776371903726</v>
      </c>
      <c r="D1563">
        <v>36.0</v>
      </c>
      <c r="E1563" s="50">
        <f>VLOOKUP(B1563,'SKU List'!$A$6:$C$11,3,1)</f>
        <v>10.158000000000001</v>
      </c>
      <c r="F1563" s="64">
        <f t="shared" si="24"/>
        <v>5.148629294339803</v>
      </c>
    </row>
    <row r="1564" spans="8:8">
      <c r="A1564" s="25">
        <v>42996.0</v>
      </c>
      <c r="B1564" s="10" t="s">
        <v>41</v>
      </c>
      <c r="C1564" s="5">
        <v>59.09380134223336</v>
      </c>
      <c r="D1564">
        <v>37.0</v>
      </c>
      <c r="E1564" s="50">
        <f>VLOOKUP(B1564,'SKU List'!$A$6:$C$11,3,1)</f>
        <v>50.79</v>
      </c>
      <c r="F1564" s="64">
        <f t="shared" si="24"/>
        <v>0.1634928399730924</v>
      </c>
    </row>
    <row r="1565" spans="8:8" ht="15.0" customHeight="1">
      <c r="A1565" s="25">
        <v>42996.0</v>
      </c>
      <c r="B1565" s="10" t="s">
        <v>33</v>
      </c>
      <c r="C1565" s="5">
        <v>57.55818171315539</v>
      </c>
      <c r="D1565">
        <v>33.0</v>
      </c>
      <c r="E1565" s="50">
        <f>VLOOKUP(B1565,'SKU List'!$A$6:$C$11,3,1)</f>
        <v>45.711</v>
      </c>
      <c r="F1565" s="64">
        <f t="shared" si="24"/>
        <v>0.2591757282307408</v>
      </c>
    </row>
    <row r="1566" spans="8:8" ht="15.0" customHeight="1">
      <c r="A1566" s="25">
        <v>42996.0</v>
      </c>
      <c r="B1566" s="10" t="s">
        <v>34</v>
      </c>
      <c r="C1566" s="5">
        <v>48.178341898454484</v>
      </c>
      <c r="D1566">
        <v>37.0</v>
      </c>
      <c r="E1566" s="50">
        <f>VLOOKUP(B1566,'SKU List'!$A$6:$C$11,3,1)</f>
        <v>40.632000000000005</v>
      </c>
      <c r="F1566" s="64">
        <f t="shared" si="24"/>
        <v>0.18572410657743843</v>
      </c>
    </row>
    <row r="1567" spans="8:8" ht="15.0" customHeight="1">
      <c r="A1567" s="25">
        <v>42996.0</v>
      </c>
      <c r="B1567" s="10">
        <v>8.4325322E7</v>
      </c>
      <c r="C1567" s="5">
        <v>42.66573250895467</v>
      </c>
      <c r="D1567">
        <v>24.0</v>
      </c>
      <c r="E1567" s="50">
        <f>VLOOKUP(B1567,'SKU List'!$A$6:$C$11,3,1)</f>
        <v>35.553</v>
      </c>
      <c r="F1567" s="64">
        <f t="shared" si="24"/>
        <v>0.20005998112549356</v>
      </c>
    </row>
    <row r="1568" spans="8:8" ht="15.0" customHeight="1">
      <c r="A1568" s="25">
        <v>42996.0</v>
      </c>
      <c r="B1568" s="10" t="s">
        <v>35</v>
      </c>
      <c r="C1568" s="5">
        <v>59.76757829732504</v>
      </c>
      <c r="D1568">
        <v>41.0</v>
      </c>
      <c r="E1568" s="50">
        <f>VLOOKUP(B1568,'SKU List'!$A$6:$C$11,3,1)</f>
        <v>5.079000000000001</v>
      </c>
      <c r="F1568" s="64">
        <f t="shared" si="24"/>
        <v>10.767587772657025</v>
      </c>
    </row>
    <row r="1569" spans="8:8" ht="15.0" customHeight="1">
      <c r="A1569" s="25">
        <v>42996.0</v>
      </c>
      <c r="B1569" s="10" t="s">
        <v>36</v>
      </c>
      <c r="C1569" s="5">
        <v>60.73904497170003</v>
      </c>
      <c r="D1569">
        <v>34.0</v>
      </c>
      <c r="E1569" s="50">
        <f>VLOOKUP(B1569,'SKU List'!$A$6:$C$11,3,1)</f>
        <v>10.158000000000001</v>
      </c>
      <c r="F1569" s="64">
        <f t="shared" si="24"/>
        <v>4.979429510897817</v>
      </c>
    </row>
    <row r="1570" spans="8:8">
      <c r="A1570" s="25">
        <v>42997.0</v>
      </c>
      <c r="B1570" s="10" t="s">
        <v>41</v>
      </c>
      <c r="C1570" s="5">
        <v>57.48363152000839</v>
      </c>
      <c r="D1570">
        <v>38.0</v>
      </c>
      <c r="E1570" s="50">
        <f>VLOOKUP(B1570,'SKU List'!$A$6:$C$11,3,1)</f>
        <v>50.79</v>
      </c>
      <c r="F1570" s="64">
        <f t="shared" si="24"/>
        <v>0.1317903429810669</v>
      </c>
    </row>
    <row r="1571" spans="8:8" ht="15.0" customHeight="1">
      <c r="A1571" s="25">
        <v>42997.0</v>
      </c>
      <c r="B1571" s="10" t="s">
        <v>33</v>
      </c>
      <c r="C1571" s="5">
        <v>51.161075748302245</v>
      </c>
      <c r="D1571">
        <v>28.0</v>
      </c>
      <c r="E1571" s="50">
        <f>VLOOKUP(B1571,'SKU List'!$A$6:$C$11,3,1)</f>
        <v>45.711</v>
      </c>
      <c r="F1571" s="64">
        <f t="shared" si="24"/>
        <v>0.1192289765768031</v>
      </c>
    </row>
    <row r="1572" spans="8:8" ht="15.0" customHeight="1">
      <c r="A1572" s="25">
        <v>42997.0</v>
      </c>
      <c r="B1572" s="10" t="s">
        <v>34</v>
      </c>
      <c r="C1572" s="5">
        <v>45.10334793750715</v>
      </c>
      <c r="D1572">
        <v>47.0</v>
      </c>
      <c r="E1572" s="50">
        <f>VLOOKUP(B1572,'SKU List'!$A$6:$C$11,3,1)</f>
        <v>40.632000000000005</v>
      </c>
      <c r="F1572" s="64">
        <f t="shared" si="24"/>
        <v>0.11004498763307606</v>
      </c>
    </row>
    <row r="1573" spans="8:8" ht="15.0" customHeight="1">
      <c r="A1573" s="25">
        <v>42997.0</v>
      </c>
      <c r="B1573" s="10">
        <v>8.4325322E7</v>
      </c>
      <c r="C1573" s="5">
        <v>41.20186457826062</v>
      </c>
      <c r="D1573">
        <v>20.0</v>
      </c>
      <c r="E1573" s="50">
        <f>VLOOKUP(B1573,'SKU List'!$A$6:$C$11,3,1)</f>
        <v>35.553</v>
      </c>
      <c r="F1573" s="64">
        <f t="shared" si="24"/>
        <v>0.15888573617586763</v>
      </c>
    </row>
    <row r="1574" spans="8:8" ht="15.0" customHeight="1">
      <c r="A1574" s="25">
        <v>42997.0</v>
      </c>
      <c r="B1574" s="10" t="s">
        <v>35</v>
      </c>
      <c r="C1574" s="5">
        <v>60.025668288994964</v>
      </c>
      <c r="D1574">
        <v>34.0</v>
      </c>
      <c r="E1574" s="50">
        <f>VLOOKUP(B1574,'SKU List'!$A$6:$C$11,3,1)</f>
        <v>5.079000000000001</v>
      </c>
      <c r="F1574" s="64">
        <f t="shared" si="24"/>
        <v>10.818402892103752</v>
      </c>
    </row>
    <row r="1575" spans="8:8" ht="15.0" customHeight="1">
      <c r="A1575" s="25">
        <v>42997.0</v>
      </c>
      <c r="B1575" s="10" t="s">
        <v>36</v>
      </c>
      <c r="C1575" s="5">
        <v>64.73785902281799</v>
      </c>
      <c r="D1575">
        <v>37.0</v>
      </c>
      <c r="E1575" s="50">
        <f>VLOOKUP(B1575,'SKU List'!$A$6:$C$11,3,1)</f>
        <v>10.158000000000001</v>
      </c>
      <c r="F1575" s="64">
        <f t="shared" si="24"/>
        <v>5.3730910634788325</v>
      </c>
    </row>
    <row r="1576" spans="8:8">
      <c r="A1576" s="25">
        <v>42998.0</v>
      </c>
      <c r="B1576" s="10" t="s">
        <v>41</v>
      </c>
      <c r="C1576" s="5">
        <v>57.94966666879449</v>
      </c>
      <c r="D1576">
        <v>35.0</v>
      </c>
      <c r="E1576" s="50">
        <f>VLOOKUP(B1576,'SKU List'!$A$6:$C$11,3,1)</f>
        <v>50.79</v>
      </c>
      <c r="F1576" s="64">
        <f t="shared" si="24"/>
        <v>0.14096606947813534</v>
      </c>
    </row>
    <row r="1577" spans="8:8" ht="15.0" customHeight="1">
      <c r="A1577" s="25">
        <v>42998.0</v>
      </c>
      <c r="B1577" s="10" t="s">
        <v>33</v>
      </c>
      <c r="C1577" s="5">
        <v>53.61728193517727</v>
      </c>
      <c r="D1577">
        <v>26.0</v>
      </c>
      <c r="E1577" s="50">
        <f>VLOOKUP(B1577,'SKU List'!$A$6:$C$11,3,1)</f>
        <v>45.711</v>
      </c>
      <c r="F1577" s="64">
        <f t="shared" si="24"/>
        <v>0.1729623490008372</v>
      </c>
    </row>
    <row r="1578" spans="8:8" ht="15.0" customHeight="1">
      <c r="A1578" s="25">
        <v>42998.0</v>
      </c>
      <c r="B1578" s="10" t="s">
        <v>34</v>
      </c>
      <c r="C1578" s="5">
        <v>51.445441980053594</v>
      </c>
      <c r="D1578">
        <v>43.0</v>
      </c>
      <c r="E1578" s="50">
        <f>VLOOKUP(B1578,'SKU List'!$A$6:$C$11,3,1)</f>
        <v>40.632000000000005</v>
      </c>
      <c r="F1578" s="64">
        <f t="shared" si="24"/>
        <v>0.2661311769062214</v>
      </c>
    </row>
    <row r="1579" spans="8:8" ht="15.0" customHeight="1">
      <c r="A1579" s="25">
        <v>42998.0</v>
      </c>
      <c r="B1579" s="10">
        <v>8.4325322E7</v>
      </c>
      <c r="C1579" s="5">
        <v>43.218435577621555</v>
      </c>
      <c r="D1579">
        <v>22.0</v>
      </c>
      <c r="E1579" s="50">
        <f>VLOOKUP(B1579,'SKU List'!$A$6:$C$11,3,1)</f>
        <v>35.553</v>
      </c>
      <c r="F1579" s="64">
        <f t="shared" si="24"/>
        <v>0.2156058722926774</v>
      </c>
    </row>
    <row r="1580" spans="8:8" ht="15.0" customHeight="1">
      <c r="A1580" s="25">
        <v>42998.0</v>
      </c>
      <c r="B1580" s="10" t="s">
        <v>35</v>
      </c>
      <c r="C1580" s="5">
        <v>63.17685236193778</v>
      </c>
      <c r="D1580">
        <v>44.0</v>
      </c>
      <c r="E1580" s="50">
        <f>VLOOKUP(B1580,'SKU List'!$A$6:$C$11,3,1)</f>
        <v>5.079000000000001</v>
      </c>
      <c r="F1580" s="64">
        <f t="shared" si="24"/>
        <v>11.438836850155104</v>
      </c>
    </row>
    <row r="1581" spans="8:8" ht="15.0" customHeight="1">
      <c r="A1581" s="25">
        <v>42998.0</v>
      </c>
      <c r="B1581" s="10" t="s">
        <v>36</v>
      </c>
      <c r="C1581" s="5">
        <v>65.17892275242195</v>
      </c>
      <c r="D1581">
        <v>41.0</v>
      </c>
      <c r="E1581" s="50">
        <f>VLOOKUP(B1581,'SKU List'!$A$6:$C$11,3,1)</f>
        <v>10.158000000000001</v>
      </c>
      <c r="F1581" s="64">
        <f t="shared" si="24"/>
        <v>5.416511395198065</v>
      </c>
    </row>
    <row r="1582" spans="8:8">
      <c r="A1582" s="25">
        <v>42999.0</v>
      </c>
      <c r="B1582" s="10" t="s">
        <v>41</v>
      </c>
      <c r="C1582" s="5">
        <v>60.982866668975646</v>
      </c>
      <c r="D1582">
        <v>38.0</v>
      </c>
      <c r="E1582" s="50">
        <f>VLOOKUP(B1582,'SKU List'!$A$6:$C$11,3,1)</f>
        <v>50.79</v>
      </c>
      <c r="F1582" s="64">
        <f t="shared" si="24"/>
        <v>0.20068648688670304</v>
      </c>
    </row>
    <row r="1583" spans="8:8" ht="15.0" customHeight="1">
      <c r="A1583" s="25">
        <v>42999.0</v>
      </c>
      <c r="B1583" s="10" t="s">
        <v>33</v>
      </c>
      <c r="C1583" s="5">
        <v>52.872248875253874</v>
      </c>
      <c r="D1583">
        <v>29.0</v>
      </c>
      <c r="E1583" s="50">
        <f>VLOOKUP(B1583,'SKU List'!$A$6:$C$11,3,1)</f>
        <v>45.711</v>
      </c>
      <c r="F1583" s="64">
        <f t="shared" si="24"/>
        <v>0.15666357934094366</v>
      </c>
    </row>
    <row r="1584" spans="8:8" ht="15.0" customHeight="1">
      <c r="A1584" s="25">
        <v>42999.0</v>
      </c>
      <c r="B1584" s="10" t="s">
        <v>34</v>
      </c>
      <c r="C1584" s="5">
        <v>45.23937620903037</v>
      </c>
      <c r="D1584">
        <v>47.0</v>
      </c>
      <c r="E1584" s="50">
        <f>VLOOKUP(B1584,'SKU List'!$A$6:$C$11,3,1)</f>
        <v>40.632000000000005</v>
      </c>
      <c r="F1584" s="64">
        <f t="shared" si="24"/>
        <v>0.11339279900153482</v>
      </c>
    </row>
    <row r="1585" spans="8:8" ht="15.0" customHeight="1">
      <c r="A1585" s="25">
        <v>42999.0</v>
      </c>
      <c r="B1585" s="10">
        <v>8.4325322E7</v>
      </c>
      <c r="C1585" s="5">
        <v>41.74217230653829</v>
      </c>
      <c r="D1585">
        <v>20.0</v>
      </c>
      <c r="E1585" s="50">
        <f>VLOOKUP(B1585,'SKU List'!$A$6:$C$11,3,1)</f>
        <v>35.553</v>
      </c>
      <c r="F1585" s="64">
        <f t="shared" si="24"/>
        <v>0.17408298333581684</v>
      </c>
    </row>
    <row r="1586" spans="8:8" ht="15.0" customHeight="1">
      <c r="A1586" s="25">
        <v>42999.0</v>
      </c>
      <c r="B1586" s="10" t="s">
        <v>35</v>
      </c>
      <c r="C1586" s="5">
        <v>64.79885037774962</v>
      </c>
      <c r="D1586">
        <v>44.0</v>
      </c>
      <c r="E1586" s="50">
        <f>VLOOKUP(B1586,'SKU List'!$A$6:$C$11,3,1)</f>
        <v>5.079000000000001</v>
      </c>
      <c r="F1586" s="64">
        <f t="shared" si="24"/>
        <v>11.758190663073362</v>
      </c>
    </row>
    <row r="1587" spans="8:8" ht="15.0" customHeight="1">
      <c r="A1587" s="25">
        <v>42999.0</v>
      </c>
      <c r="B1587" s="10" t="s">
        <v>36</v>
      </c>
      <c r="C1587" s="5">
        <v>57.76779087077769</v>
      </c>
      <c r="D1587">
        <v>33.0</v>
      </c>
      <c r="E1587" s="50">
        <f>VLOOKUP(B1587,'SKU List'!$A$6:$C$11,3,1)</f>
        <v>10.158000000000001</v>
      </c>
      <c r="F1587" s="64">
        <f t="shared" si="24"/>
        <v>4.686925661624107</v>
      </c>
    </row>
    <row r="1588" spans="8:8">
      <c r="A1588" s="25">
        <v>43000.0</v>
      </c>
      <c r="B1588" s="10" t="s">
        <v>41</v>
      </c>
      <c r="C1588" s="5">
        <v>58.4037715482481</v>
      </c>
      <c r="D1588">
        <v>43.0</v>
      </c>
      <c r="E1588" s="50">
        <f>VLOOKUP(B1588,'SKU List'!$A$6:$C$11,3,1)</f>
        <v>50.79</v>
      </c>
      <c r="F1588" s="64">
        <f t="shared" si="24"/>
        <v>0.14990690191470965</v>
      </c>
    </row>
    <row r="1589" spans="8:8" ht="15.0" customHeight="1">
      <c r="A1589" s="25">
        <v>43000.0</v>
      </c>
      <c r="B1589" s="10" t="s">
        <v>33</v>
      </c>
      <c r="C1589" s="5">
        <v>53.52377944330085</v>
      </c>
      <c r="D1589">
        <v>31.0</v>
      </c>
      <c r="E1589" s="50">
        <f>VLOOKUP(B1589,'SKU List'!$A$6:$C$11,3,1)</f>
        <v>45.711</v>
      </c>
      <c r="F1589" s="64">
        <f t="shared" si="24"/>
        <v>0.17091683496971966</v>
      </c>
    </row>
    <row r="1590" spans="8:8" ht="15.0" customHeight="1">
      <c r="A1590" s="25">
        <v>43000.0</v>
      </c>
      <c r="B1590" s="10" t="s">
        <v>34</v>
      </c>
      <c r="C1590" s="5">
        <v>45.51948054763784</v>
      </c>
      <c r="D1590">
        <v>48.0</v>
      </c>
      <c r="E1590" s="50">
        <f>VLOOKUP(B1590,'SKU List'!$A$6:$C$11,3,1)</f>
        <v>40.632000000000005</v>
      </c>
      <c r="F1590" s="64">
        <f t="shared" si="24"/>
        <v>0.12028648719329187</v>
      </c>
    </row>
    <row r="1591" spans="8:8" ht="15.0" customHeight="1">
      <c r="A1591" s="25">
        <v>43000.0</v>
      </c>
      <c r="B1591" s="10">
        <v>8.4325322E7</v>
      </c>
      <c r="C1591" s="5">
        <v>41.56423877660493</v>
      </c>
      <c r="D1591">
        <v>25.0</v>
      </c>
      <c r="E1591" s="50">
        <f>VLOOKUP(B1591,'SKU List'!$A$6:$C$11,3,1)</f>
        <v>35.553</v>
      </c>
      <c r="F1591" s="64">
        <f t="shared" si="24"/>
        <v>0.16907824309073594</v>
      </c>
    </row>
    <row r="1592" spans="8:8" ht="15.0" customHeight="1">
      <c r="A1592" s="25">
        <v>43000.0</v>
      </c>
      <c r="B1592" s="10" t="s">
        <v>35</v>
      </c>
      <c r="C1592" s="5">
        <v>61.92913213990365</v>
      </c>
      <c r="D1592">
        <v>39.0</v>
      </c>
      <c r="E1592" s="50">
        <f>VLOOKUP(B1592,'SKU List'!$A$6:$C$11,3,1)</f>
        <v>5.079000000000001</v>
      </c>
      <c r="F1592" s="64">
        <f t="shared" si="24"/>
        <v>11.193174274444505</v>
      </c>
    </row>
    <row r="1593" spans="8:8" ht="15.0" customHeight="1">
      <c r="A1593" s="25">
        <v>43000.0</v>
      </c>
      <c r="B1593" s="10" t="s">
        <v>36</v>
      </c>
      <c r="C1593" s="5">
        <v>57.45345962304732</v>
      </c>
      <c r="D1593">
        <v>35.0</v>
      </c>
      <c r="E1593" s="50">
        <f>VLOOKUP(B1593,'SKU List'!$A$6:$C$11,3,1)</f>
        <v>10.158000000000001</v>
      </c>
      <c r="F1593" s="64">
        <f t="shared" si="24"/>
        <v>4.655981455310821</v>
      </c>
    </row>
    <row r="1594" spans="8:8">
      <c r="A1594" s="25">
        <v>43001.0</v>
      </c>
      <c r="B1594" s="10" t="s">
        <v>41</v>
      </c>
      <c r="C1594" s="5">
        <v>60.01133581923094</v>
      </c>
      <c r="D1594">
        <v>43.0</v>
      </c>
      <c r="E1594" s="50">
        <f>VLOOKUP(B1594,'SKU List'!$A$6:$C$11,3,1)</f>
        <v>50.79</v>
      </c>
      <c r="F1594" s="64">
        <f t="shared" si="24"/>
        <v>0.18155809842943382</v>
      </c>
    </row>
    <row r="1595" spans="8:8" ht="15.0" customHeight="1">
      <c r="A1595" s="25">
        <v>43001.0</v>
      </c>
      <c r="B1595" s="10" t="s">
        <v>33</v>
      </c>
      <c r="C1595" s="5">
        <v>52.133758747872726</v>
      </c>
      <c r="D1595">
        <v>32.0</v>
      </c>
      <c r="E1595" s="50">
        <f>VLOOKUP(B1595,'SKU List'!$A$6:$C$11,3,1)</f>
        <v>45.711</v>
      </c>
      <c r="F1595" s="64">
        <f t="shared" si="24"/>
        <v>0.14050794661837912</v>
      </c>
    </row>
    <row r="1596" spans="8:8" ht="15.0" customHeight="1">
      <c r="A1596" s="25">
        <v>43001.0</v>
      </c>
      <c r="B1596" s="10" t="s">
        <v>34</v>
      </c>
      <c r="C1596" s="5">
        <v>46.463109029868114</v>
      </c>
      <c r="D1596">
        <v>40.0</v>
      </c>
      <c r="E1596" s="50">
        <f>VLOOKUP(B1596,'SKU List'!$A$6:$C$11,3,1)</f>
        <v>40.632000000000005</v>
      </c>
      <c r="F1596" s="64">
        <f t="shared" si="24"/>
        <v>0.14351026358210545</v>
      </c>
    </row>
    <row r="1597" spans="8:8" ht="15.0" customHeight="1">
      <c r="A1597" s="25">
        <v>43001.0</v>
      </c>
      <c r="B1597" s="10">
        <v>8.4325322E7</v>
      </c>
      <c r="C1597" s="5">
        <v>45.86299342512994</v>
      </c>
      <c r="D1597">
        <v>22.0</v>
      </c>
      <c r="E1597" s="50">
        <f>VLOOKUP(B1597,'SKU List'!$A$6:$C$11,3,1)</f>
        <v>35.553</v>
      </c>
      <c r="F1597" s="64">
        <f t="shared" si="24"/>
        <v>0.2899894080704848</v>
      </c>
    </row>
    <row r="1598" spans="8:8" ht="15.0" customHeight="1">
      <c r="A1598" s="25">
        <v>43001.0</v>
      </c>
      <c r="B1598" s="10" t="s">
        <v>35</v>
      </c>
      <c r="C1598" s="5">
        <v>65.52117026806694</v>
      </c>
      <c r="D1598">
        <v>35.0</v>
      </c>
      <c r="E1598" s="50">
        <f>VLOOKUP(B1598,'SKU List'!$A$6:$C$11,3,1)</f>
        <v>5.079000000000001</v>
      </c>
      <c r="F1598" s="64">
        <f t="shared" si="24"/>
        <v>11.900407613322885</v>
      </c>
    </row>
    <row r="1599" spans="8:8" ht="15.0" customHeight="1">
      <c r="A1599" s="25">
        <v>43001.0</v>
      </c>
      <c r="B1599" s="10" t="s">
        <v>36</v>
      </c>
      <c r="C1599" s="5">
        <v>60.63506574116921</v>
      </c>
      <c r="D1599">
        <v>33.0</v>
      </c>
      <c r="E1599" s="50">
        <f>VLOOKUP(B1599,'SKU List'!$A$6:$C$11,3,1)</f>
        <v>10.158000000000001</v>
      </c>
      <c r="F1599" s="64">
        <f t="shared" si="24"/>
        <v>4.969193319666194</v>
      </c>
    </row>
    <row r="1600" spans="8:8">
      <c r="A1600" s="25">
        <v>43002.0</v>
      </c>
      <c r="B1600" s="10" t="s">
        <v>41</v>
      </c>
      <c r="C1600" s="5">
        <v>58.704796080689</v>
      </c>
      <c r="D1600">
        <v>35.0</v>
      </c>
      <c r="E1600" s="50">
        <f>VLOOKUP(B1600,'SKU List'!$A$6:$C$11,3,1)</f>
        <v>50.79</v>
      </c>
      <c r="F1600" s="64">
        <f t="shared" si="24"/>
        <v>0.1558337483892302</v>
      </c>
    </row>
    <row r="1601" spans="8:8" ht="15.0" customHeight="1">
      <c r="A1601" s="25">
        <v>43002.0</v>
      </c>
      <c r="B1601" s="10" t="s">
        <v>33</v>
      </c>
      <c r="C1601" s="5">
        <v>50.645969916736696</v>
      </c>
      <c r="D1601">
        <v>26.0</v>
      </c>
      <c r="E1601" s="50">
        <f>VLOOKUP(B1601,'SKU List'!$A$6:$C$11,3,1)</f>
        <v>45.711</v>
      </c>
      <c r="F1601" s="64">
        <f t="shared" si="24"/>
        <v>0.10796022656989998</v>
      </c>
    </row>
    <row r="1602" spans="8:8" ht="15.0" customHeight="1">
      <c r="A1602" s="25">
        <v>43002.0</v>
      </c>
      <c r="B1602" s="10" t="s">
        <v>34</v>
      </c>
      <c r="C1602" s="5">
        <v>52.295888476563626</v>
      </c>
      <c r="D1602">
        <v>43.0</v>
      </c>
      <c r="E1602" s="50">
        <f>VLOOKUP(B1602,'SKU List'!$A$6:$C$11,3,1)</f>
        <v>40.632000000000005</v>
      </c>
      <c r="F1602" s="64">
        <f t="shared" si="24"/>
        <v>0.2870616380331664</v>
      </c>
    </row>
    <row r="1603" spans="8:8" ht="15.0" customHeight="1">
      <c r="A1603" s="25">
        <v>43002.0</v>
      </c>
      <c r="B1603" s="10">
        <v>8.4325322E7</v>
      </c>
      <c r="C1603" s="5">
        <v>44.04340056169463</v>
      </c>
      <c r="D1603">
        <v>19.0</v>
      </c>
      <c r="E1603" s="50">
        <f>VLOOKUP(B1603,'SKU List'!$A$6:$C$11,3,1)</f>
        <v>35.553</v>
      </c>
      <c r="F1603" s="64">
        <f t="shared" si="24"/>
        <v>0.23880968024342913</v>
      </c>
    </row>
    <row r="1604" spans="8:8" ht="15.0" customHeight="1">
      <c r="A1604" s="25">
        <v>43002.0</v>
      </c>
      <c r="B1604" s="10" t="s">
        <v>35</v>
      </c>
      <c r="C1604" s="5">
        <v>61.85231736956925</v>
      </c>
      <c r="D1604">
        <v>43.0</v>
      </c>
      <c r="E1604" s="50">
        <f>VLOOKUP(B1604,'SKU List'!$A$6:$C$11,3,1)</f>
        <v>5.079000000000001</v>
      </c>
      <c r="F1604" s="64">
        <f t="shared" si="24"/>
        <v>11.178050279497784</v>
      </c>
    </row>
    <row r="1605" spans="8:8" ht="15.0" customHeight="1">
      <c r="A1605" s="25">
        <v>43002.0</v>
      </c>
      <c r="B1605" s="10" t="s">
        <v>36</v>
      </c>
      <c r="C1605" s="5">
        <v>61.14965690600175</v>
      </c>
      <c r="D1605">
        <v>40.0</v>
      </c>
      <c r="E1605" s="50">
        <f>VLOOKUP(B1605,'SKU List'!$A$6:$C$11,3,1)</f>
        <v>10.158000000000001</v>
      </c>
      <c r="F1605" s="64">
        <f t="shared" si="25" ref="F1605:F1668">(C1605-E1605)/E1605</f>
        <v>5.019852028549098</v>
      </c>
    </row>
    <row r="1606" spans="8:8">
      <c r="A1606" s="25">
        <v>43003.0</v>
      </c>
      <c r="B1606" s="10" t="s">
        <v>41</v>
      </c>
      <c r="C1606" s="5">
        <v>61.1090938201296</v>
      </c>
      <c r="D1606">
        <v>36.0</v>
      </c>
      <c r="E1606" s="50">
        <f>VLOOKUP(B1606,'SKU List'!$A$6:$C$11,3,1)</f>
        <v>50.79</v>
      </c>
      <c r="F1606" s="64">
        <f t="shared" si="25"/>
        <v>0.20317176255423514</v>
      </c>
    </row>
    <row r="1607" spans="8:8" ht="15.0" customHeight="1">
      <c r="A1607" s="25">
        <v>43003.0</v>
      </c>
      <c r="B1607" s="10" t="s">
        <v>33</v>
      </c>
      <c r="C1607" s="5">
        <v>50.848412633506214</v>
      </c>
      <c r="D1607">
        <v>33.0</v>
      </c>
      <c r="E1607" s="50">
        <f>VLOOKUP(B1607,'SKU List'!$A$6:$C$11,3,1)</f>
        <v>45.711</v>
      </c>
      <c r="F1607" s="64">
        <f t="shared" si="25"/>
        <v>0.1123889793158368</v>
      </c>
    </row>
    <row r="1608" spans="8:8" ht="15.0" customHeight="1">
      <c r="A1608" s="25">
        <v>43003.0</v>
      </c>
      <c r="B1608" s="10" t="s">
        <v>34</v>
      </c>
      <c r="C1608" s="5">
        <v>52.327249683497044</v>
      </c>
      <c r="D1608">
        <v>44.0</v>
      </c>
      <c r="E1608" s="50">
        <f>VLOOKUP(B1608,'SKU List'!$A$6:$C$11,3,1)</f>
        <v>40.632000000000005</v>
      </c>
      <c r="F1608" s="64">
        <f t="shared" si="25"/>
        <v>0.2878334732106969</v>
      </c>
    </row>
    <row r="1609" spans="8:8" ht="15.0" customHeight="1">
      <c r="A1609" s="25">
        <v>43003.0</v>
      </c>
      <c r="B1609" s="10">
        <v>8.4325322E7</v>
      </c>
      <c r="C1609" s="5">
        <v>41.256196956201535</v>
      </c>
      <c r="D1609">
        <v>19.0</v>
      </c>
      <c r="E1609" s="50">
        <f>VLOOKUP(B1609,'SKU List'!$A$6:$C$11,3,1)</f>
        <v>35.553</v>
      </c>
      <c r="F1609" s="64">
        <f t="shared" si="25"/>
        <v>0.16041394414540372</v>
      </c>
    </row>
    <row r="1610" spans="8:8" ht="15.0" customHeight="1">
      <c r="A1610" s="25">
        <v>43003.0</v>
      </c>
      <c r="B1610" s="10" t="s">
        <v>35</v>
      </c>
      <c r="C1610" s="5">
        <v>61.234203996286205</v>
      </c>
      <c r="D1610">
        <v>34.0</v>
      </c>
      <c r="E1610" s="50">
        <f>VLOOKUP(B1610,'SKU List'!$A$6:$C$11,3,1)</f>
        <v>5.079000000000001</v>
      </c>
      <c r="F1610" s="64">
        <f t="shared" si="25"/>
        <v>11.056350461958298</v>
      </c>
    </row>
    <row r="1611" spans="8:8" ht="15.0" customHeight="1">
      <c r="A1611" s="25">
        <v>43003.0</v>
      </c>
      <c r="B1611" s="10" t="s">
        <v>36</v>
      </c>
      <c r="C1611" s="5">
        <v>57.47626030185325</v>
      </c>
      <c r="D1611">
        <v>38.0</v>
      </c>
      <c r="E1611" s="50">
        <f>VLOOKUP(B1611,'SKU List'!$A$6:$C$11,3,1)</f>
        <v>10.158000000000001</v>
      </c>
      <c r="F1611" s="64">
        <f t="shared" si="25"/>
        <v>4.658226058461631</v>
      </c>
    </row>
    <row r="1612" spans="8:8">
      <c r="A1612" s="25">
        <v>43004.0</v>
      </c>
      <c r="B1612" s="10" t="s">
        <v>41</v>
      </c>
      <c r="C1612" s="5">
        <v>64.34708227470095</v>
      </c>
      <c r="D1612">
        <v>41.0</v>
      </c>
      <c r="E1612" s="50">
        <f>VLOOKUP(B1612,'SKU List'!$A$6:$C$11,3,1)</f>
        <v>50.79</v>
      </c>
      <c r="F1612" s="64">
        <f t="shared" si="25"/>
        <v>0.26692424246310203</v>
      </c>
    </row>
    <row r="1613" spans="8:8" ht="15.0" customHeight="1">
      <c r="A1613" s="25">
        <v>43004.0</v>
      </c>
      <c r="B1613" s="10" t="s">
        <v>33</v>
      </c>
      <c r="C1613" s="5">
        <v>57.484030089276885</v>
      </c>
      <c r="D1613">
        <v>29.0</v>
      </c>
      <c r="E1613" s="50">
        <f>VLOOKUP(B1613,'SKU List'!$A$6:$C$11,3,1)</f>
        <v>45.711</v>
      </c>
      <c r="F1613" s="64">
        <f t="shared" si="25"/>
        <v>0.257553544863969</v>
      </c>
    </row>
    <row r="1614" spans="8:8" ht="15.0" customHeight="1">
      <c r="A1614" s="25">
        <v>43004.0</v>
      </c>
      <c r="B1614" s="10" t="s">
        <v>34</v>
      </c>
      <c r="C1614" s="5">
        <v>51.493574570288246</v>
      </c>
      <c r="D1614">
        <v>47.0</v>
      </c>
      <c r="E1614" s="50">
        <f>VLOOKUP(B1614,'SKU List'!$A$6:$C$11,3,1)</f>
        <v>40.632000000000005</v>
      </c>
      <c r="F1614" s="64">
        <f t="shared" si="25"/>
        <v>0.26731577501201614</v>
      </c>
    </row>
    <row r="1615" spans="8:8" ht="15.0" customHeight="1">
      <c r="A1615" s="25">
        <v>43004.0</v>
      </c>
      <c r="B1615" s="10">
        <v>8.4325322E7</v>
      </c>
      <c r="C1615" s="5">
        <v>40.18110814697281</v>
      </c>
      <c r="D1615">
        <v>22.0</v>
      </c>
      <c r="E1615" s="50">
        <f>VLOOKUP(B1615,'SKU List'!$A$6:$C$11,3,1)</f>
        <v>35.553</v>
      </c>
      <c r="F1615" s="64">
        <f t="shared" si="25"/>
        <v>0.13017489795440088</v>
      </c>
    </row>
    <row r="1616" spans="8:8" ht="15.0" customHeight="1">
      <c r="A1616" s="25">
        <v>43004.0</v>
      </c>
      <c r="B1616" s="10" t="s">
        <v>35</v>
      </c>
      <c r="C1616" s="5">
        <v>56.65487381685408</v>
      </c>
      <c r="D1616">
        <v>43.0</v>
      </c>
      <c r="E1616" s="50">
        <f>VLOOKUP(B1616,'SKU List'!$A$6:$C$11,3,1)</f>
        <v>5.079000000000001</v>
      </c>
      <c r="F1616" s="64">
        <f t="shared" si="25"/>
        <v>10.154730028913974</v>
      </c>
    </row>
    <row r="1617" spans="8:8" ht="15.0" customHeight="1">
      <c r="A1617" s="25">
        <v>43004.0</v>
      </c>
      <c r="B1617" s="10" t="s">
        <v>36</v>
      </c>
      <c r="C1617" s="5">
        <v>64.83646634548778</v>
      </c>
      <c r="D1617">
        <v>36.0</v>
      </c>
      <c r="E1617" s="50">
        <f>VLOOKUP(B1617,'SKU List'!$A$6:$C$11,3,1)</f>
        <v>10.158000000000001</v>
      </c>
      <c r="F1617" s="64">
        <f t="shared" si="25"/>
        <v>5.3827984195203555</v>
      </c>
    </row>
    <row r="1618" spans="8:8">
      <c r="A1618" s="25">
        <v>43005.0</v>
      </c>
      <c r="B1618" s="10" t="s">
        <v>41</v>
      </c>
      <c r="C1618" s="5">
        <v>59.651533072745956</v>
      </c>
      <c r="D1618">
        <v>38.0</v>
      </c>
      <c r="E1618" s="50">
        <f>VLOOKUP(B1618,'SKU List'!$A$6:$C$11,3,1)</f>
        <v>50.79</v>
      </c>
      <c r="F1618" s="64">
        <f t="shared" si="25"/>
        <v>0.17447397268647286</v>
      </c>
    </row>
    <row r="1619" spans="8:8" ht="15.0" customHeight="1">
      <c r="A1619" s="25">
        <v>43005.0</v>
      </c>
      <c r="B1619" s="10" t="s">
        <v>33</v>
      </c>
      <c r="C1619" s="5">
        <v>53.117180914515046</v>
      </c>
      <c r="D1619">
        <v>32.0</v>
      </c>
      <c r="E1619" s="50">
        <f>VLOOKUP(B1619,'SKU List'!$A$6:$C$11,3,1)</f>
        <v>45.711</v>
      </c>
      <c r="F1619" s="64">
        <f t="shared" si="25"/>
        <v>0.1620218528256885</v>
      </c>
    </row>
    <row r="1620" spans="8:8" ht="15.0" customHeight="1">
      <c r="A1620" s="25">
        <v>43005.0</v>
      </c>
      <c r="B1620" s="10" t="s">
        <v>34</v>
      </c>
      <c r="C1620" s="5">
        <v>48.18090390982507</v>
      </c>
      <c r="D1620">
        <v>40.0</v>
      </c>
      <c r="E1620" s="50">
        <f>VLOOKUP(B1620,'SKU List'!$A$6:$C$11,3,1)</f>
        <v>40.632000000000005</v>
      </c>
      <c r="F1620" s="64">
        <f t="shared" si="25"/>
        <v>0.18578716060801986</v>
      </c>
    </row>
    <row r="1621" spans="8:8" ht="15.0" customHeight="1">
      <c r="A1621" s="25">
        <v>43005.0</v>
      </c>
      <c r="B1621" s="10">
        <v>8.4325322E7</v>
      </c>
      <c r="C1621" s="5">
        <v>42.65284282218015</v>
      </c>
      <c r="D1621">
        <v>19.0</v>
      </c>
      <c r="E1621" s="50">
        <f>VLOOKUP(B1621,'SKU List'!$A$6:$C$11,3,1)</f>
        <v>35.553</v>
      </c>
      <c r="F1621" s="64">
        <f t="shared" si="25"/>
        <v>0.1996974326267868</v>
      </c>
    </row>
    <row r="1622" spans="8:8" ht="15.0" customHeight="1">
      <c r="A1622" s="25">
        <v>43005.0</v>
      </c>
      <c r="B1622" s="10" t="s">
        <v>35</v>
      </c>
      <c r="C1622" s="5">
        <v>58.535729571553496</v>
      </c>
      <c r="D1622">
        <v>40.0</v>
      </c>
      <c r="E1622" s="50">
        <f>VLOOKUP(B1622,'SKU List'!$A$6:$C$11,3,1)</f>
        <v>5.079000000000001</v>
      </c>
      <c r="F1622" s="64">
        <f t="shared" si="25"/>
        <v>10.52505012237714</v>
      </c>
    </row>
    <row r="1623" spans="8:8" ht="15.0" customHeight="1">
      <c r="A1623" s="25">
        <v>43005.0</v>
      </c>
      <c r="B1623" s="10" t="s">
        <v>36</v>
      </c>
      <c r="C1623" s="5">
        <v>58.89251851747991</v>
      </c>
      <c r="D1623">
        <v>37.0</v>
      </c>
      <c r="E1623" s="50">
        <f>VLOOKUP(B1623,'SKU List'!$A$6:$C$11,3,1)</f>
        <v>10.158000000000001</v>
      </c>
      <c r="F1623" s="64">
        <f t="shared" si="25"/>
        <v>4.797648997586129</v>
      </c>
    </row>
    <row r="1624" spans="8:8">
      <c r="A1624" s="25">
        <v>43006.0</v>
      </c>
      <c r="B1624" s="10" t="s">
        <v>41</v>
      </c>
      <c r="C1624" s="5">
        <v>60.265899088426096</v>
      </c>
      <c r="D1624">
        <v>35.0</v>
      </c>
      <c r="E1624" s="50">
        <f>VLOOKUP(B1624,'SKU List'!$A$6:$C$11,3,1)</f>
        <v>50.79</v>
      </c>
      <c r="F1624" s="64">
        <f t="shared" si="25"/>
        <v>0.18657017303457565</v>
      </c>
    </row>
    <row r="1625" spans="8:8" ht="15.0" customHeight="1">
      <c r="A1625" s="25">
        <v>43006.0</v>
      </c>
      <c r="B1625" s="10" t="s">
        <v>33</v>
      </c>
      <c r="C1625" s="5">
        <v>50.59439524166432</v>
      </c>
      <c r="D1625">
        <v>29.0</v>
      </c>
      <c r="E1625" s="50">
        <f>VLOOKUP(B1625,'SKU List'!$A$6:$C$11,3,1)</f>
        <v>45.711</v>
      </c>
      <c r="F1625" s="64">
        <f t="shared" si="25"/>
        <v>0.10683194945777437</v>
      </c>
    </row>
    <row r="1626" spans="8:8" ht="15.0" customHeight="1">
      <c r="A1626" s="25">
        <v>43006.0</v>
      </c>
      <c r="B1626" s="10" t="s">
        <v>34</v>
      </c>
      <c r="C1626" s="5">
        <v>50.612279951466626</v>
      </c>
      <c r="D1626">
        <v>40.0</v>
      </c>
      <c r="E1626" s="50">
        <f>VLOOKUP(B1626,'SKU List'!$A$6:$C$11,3,1)</f>
        <v>40.632000000000005</v>
      </c>
      <c r="F1626" s="64">
        <f t="shared" si="25"/>
        <v>0.24562610630701465</v>
      </c>
    </row>
    <row r="1627" spans="8:8" ht="15.0" customHeight="1">
      <c r="A1627" s="25">
        <v>43006.0</v>
      </c>
      <c r="B1627" s="10">
        <v>8.4325322E7</v>
      </c>
      <c r="C1627" s="5">
        <v>40.71167598284617</v>
      </c>
      <c r="D1627">
        <v>20.0</v>
      </c>
      <c r="E1627" s="50">
        <f>VLOOKUP(B1627,'SKU List'!$A$6:$C$11,3,1)</f>
        <v>35.553</v>
      </c>
      <c r="F1627" s="64">
        <f t="shared" si="25"/>
        <v>0.14509819095002305</v>
      </c>
    </row>
    <row r="1628" spans="8:8" ht="15.0" customHeight="1">
      <c r="A1628" s="25">
        <v>43006.0</v>
      </c>
      <c r="B1628" s="10" t="s">
        <v>35</v>
      </c>
      <c r="C1628" s="5">
        <v>60.80385826195135</v>
      </c>
      <c r="D1628">
        <v>42.0</v>
      </c>
      <c r="E1628" s="50">
        <f>VLOOKUP(B1628,'SKU List'!$A$6:$C$11,3,1)</f>
        <v>5.079000000000001</v>
      </c>
      <c r="F1628" s="64">
        <f t="shared" si="25"/>
        <v>10.97162005551316</v>
      </c>
    </row>
    <row r="1629" spans="8:8" ht="15.0" customHeight="1">
      <c r="A1629" s="25">
        <v>43006.0</v>
      </c>
      <c r="B1629" s="10" t="s">
        <v>36</v>
      </c>
      <c r="C1629" s="5">
        <v>62.80492837751708</v>
      </c>
      <c r="D1629">
        <v>40.0</v>
      </c>
      <c r="E1629" s="50">
        <f>VLOOKUP(B1629,'SKU List'!$A$6:$C$11,3,1)</f>
        <v>10.158000000000001</v>
      </c>
      <c r="F1629" s="64">
        <f t="shared" si="25"/>
        <v>5.18280452623716</v>
      </c>
    </row>
    <row r="1630" spans="8:8">
      <c r="A1630" s="25">
        <v>43007.0</v>
      </c>
      <c r="B1630" s="10" t="s">
        <v>41</v>
      </c>
      <c r="C1630" s="5">
        <v>58.60568738191119</v>
      </c>
      <c r="D1630">
        <v>44.0</v>
      </c>
      <c r="E1630" s="50">
        <f>VLOOKUP(B1630,'SKU List'!$A$6:$C$11,3,1)</f>
        <v>50.79</v>
      </c>
      <c r="F1630" s="64">
        <f t="shared" si="25"/>
        <v>0.15388240562928115</v>
      </c>
    </row>
    <row r="1631" spans="8:8" ht="15.0" customHeight="1">
      <c r="A1631" s="25">
        <v>43007.0</v>
      </c>
      <c r="B1631" s="10" t="s">
        <v>33</v>
      </c>
      <c r="C1631" s="5">
        <v>55.82036184874658</v>
      </c>
      <c r="D1631">
        <v>26.0</v>
      </c>
      <c r="E1631" s="50">
        <f>VLOOKUP(B1631,'SKU List'!$A$6:$C$11,3,1)</f>
        <v>45.711</v>
      </c>
      <c r="F1631" s="64">
        <f t="shared" si="25"/>
        <v>0.22115818618596356</v>
      </c>
    </row>
    <row r="1632" spans="8:8" ht="15.0" customHeight="1">
      <c r="A1632" s="25">
        <v>43007.0</v>
      </c>
      <c r="B1632" s="10" t="s">
        <v>34</v>
      </c>
      <c r="C1632" s="5">
        <v>52.25924952051812</v>
      </c>
      <c r="D1632">
        <v>44.0</v>
      </c>
      <c r="E1632" s="50">
        <f>VLOOKUP(B1632,'SKU List'!$A$6:$C$11,3,1)</f>
        <v>40.632000000000005</v>
      </c>
      <c r="F1632" s="64">
        <f t="shared" si="25"/>
        <v>0.2861599114126332</v>
      </c>
    </row>
    <row r="1633" spans="8:8" ht="15.0" customHeight="1">
      <c r="A1633" s="25">
        <v>43007.0</v>
      </c>
      <c r="B1633" s="10">
        <v>8.4325322E7</v>
      </c>
      <c r="C1633" s="5">
        <v>43.07215666326076</v>
      </c>
      <c r="D1633">
        <v>23.0</v>
      </c>
      <c r="E1633" s="50">
        <f>VLOOKUP(B1633,'SKU List'!$A$6:$C$11,3,1)</f>
        <v>35.553</v>
      </c>
      <c r="F1633" s="64">
        <f t="shared" si="25"/>
        <v>0.21149148210448532</v>
      </c>
    </row>
    <row r="1634" spans="8:8" ht="15.0" customHeight="1">
      <c r="A1634" s="25">
        <v>43007.0</v>
      </c>
      <c r="B1634" s="10" t="s">
        <v>35</v>
      </c>
      <c r="C1634" s="5">
        <v>62.16153547767998</v>
      </c>
      <c r="D1634">
        <v>40.0</v>
      </c>
      <c r="E1634" s="50">
        <f>VLOOKUP(B1634,'SKU List'!$A$6:$C$11,3,1)</f>
        <v>5.079000000000001</v>
      </c>
      <c r="F1634" s="64">
        <f t="shared" si="25"/>
        <v>11.238931970403618</v>
      </c>
    </row>
    <row r="1635" spans="8:8" ht="15.0" customHeight="1">
      <c r="A1635" s="25">
        <v>43007.0</v>
      </c>
      <c r="B1635" s="10" t="s">
        <v>36</v>
      </c>
      <c r="C1635" s="5">
        <v>59.95928208379457</v>
      </c>
      <c r="D1635">
        <v>39.0</v>
      </c>
      <c r="E1635" s="50">
        <f>VLOOKUP(B1635,'SKU List'!$A$6:$C$11,3,1)</f>
        <v>10.158000000000001</v>
      </c>
      <c r="F1635" s="64">
        <f t="shared" si="25"/>
        <v>4.902666084248333</v>
      </c>
    </row>
    <row r="1636" spans="8:8">
      <c r="A1636" s="25">
        <v>43008.0</v>
      </c>
      <c r="B1636" s="10" t="s">
        <v>41</v>
      </c>
      <c r="C1636" s="5">
        <v>63.57516416033808</v>
      </c>
      <c r="D1636">
        <v>36.0</v>
      </c>
      <c r="E1636" s="50">
        <f>VLOOKUP(B1636,'SKU List'!$A$6:$C$11,3,1)</f>
        <v>50.79</v>
      </c>
      <c r="F1636" s="64">
        <f t="shared" si="25"/>
        <v>0.2517260122137839</v>
      </c>
    </row>
    <row r="1637" spans="8:8" ht="15.0" customHeight="1">
      <c r="A1637" s="25">
        <v>43008.0</v>
      </c>
      <c r="B1637" s="10" t="s">
        <v>33</v>
      </c>
      <c r="C1637" s="5">
        <v>51.83202509811815</v>
      </c>
      <c r="D1637">
        <v>28.0</v>
      </c>
      <c r="E1637" s="50">
        <f>VLOOKUP(B1637,'SKU List'!$A$6:$C$11,3,1)</f>
        <v>45.711</v>
      </c>
      <c r="F1637" s="64">
        <f t="shared" si="25"/>
        <v>0.13390704859045205</v>
      </c>
    </row>
    <row r="1638" spans="8:8" ht="15.0" customHeight="1">
      <c r="A1638" s="25">
        <v>43008.0</v>
      </c>
      <c r="B1638" s="10" t="s">
        <v>34</v>
      </c>
      <c r="C1638" s="5">
        <v>47.53026787257017</v>
      </c>
      <c r="D1638">
        <v>38.0</v>
      </c>
      <c r="E1638" s="50">
        <f>VLOOKUP(B1638,'SKU List'!$A$6:$C$11,3,1)</f>
        <v>40.632000000000005</v>
      </c>
      <c r="F1638" s="64">
        <f t="shared" si="25"/>
        <v>0.169774263451717</v>
      </c>
    </row>
    <row r="1639" spans="8:8" ht="15.0" customHeight="1">
      <c r="A1639" s="25">
        <v>43008.0</v>
      </c>
      <c r="B1639" s="10">
        <v>8.4325322E7</v>
      </c>
      <c r="C1639" s="5">
        <v>42.625053558936976</v>
      </c>
      <c r="D1639">
        <v>25.0</v>
      </c>
      <c r="E1639" s="50">
        <f>VLOOKUP(B1639,'SKU List'!$A$6:$C$11,3,1)</f>
        <v>35.553</v>
      </c>
      <c r="F1639" s="64">
        <f t="shared" si="25"/>
        <v>0.19891580341847326</v>
      </c>
    </row>
    <row r="1640" spans="8:8" ht="15.0" customHeight="1">
      <c r="A1640" s="25">
        <v>43008.0</v>
      </c>
      <c r="B1640" s="10" t="s">
        <v>35</v>
      </c>
      <c r="C1640" s="5">
        <v>55.897169743487865</v>
      </c>
      <c r="D1640">
        <v>36.0</v>
      </c>
      <c r="E1640" s="50">
        <f>VLOOKUP(B1640,'SKU List'!$A$6:$C$11,3,1)</f>
        <v>5.079000000000001</v>
      </c>
      <c r="F1640" s="64">
        <f t="shared" si="25"/>
        <v>10.0055463168907</v>
      </c>
    </row>
    <row r="1641" spans="8:8" ht="15.0" customHeight="1">
      <c r="A1641" s="25">
        <v>43008.0</v>
      </c>
      <c r="B1641" s="10" t="s">
        <v>36</v>
      </c>
      <c r="C1641" s="5">
        <v>63.62171620542711</v>
      </c>
      <c r="D1641">
        <v>41.0</v>
      </c>
      <c r="E1641" s="50">
        <f>VLOOKUP(B1641,'SKU List'!$A$6:$C$11,3,1)</f>
        <v>10.158000000000001</v>
      </c>
      <c r="F1641" s="64">
        <f t="shared" si="25"/>
        <v>5.263212857395856</v>
      </c>
    </row>
    <row r="1642" spans="8:8">
      <c r="A1642" s="25">
        <v>43009.0</v>
      </c>
      <c r="B1642" s="10" t="s">
        <v>41</v>
      </c>
      <c r="C1642" s="5">
        <v>63.84982119102813</v>
      </c>
      <c r="D1642">
        <v>36.0</v>
      </c>
      <c r="E1642" s="50">
        <f>VLOOKUP(B1642,'SKU List'!$A$6:$C$11,3,1)</f>
        <v>50.79</v>
      </c>
      <c r="F1642" s="64">
        <f t="shared" si="25"/>
        <v>0.25713371118385764</v>
      </c>
    </row>
    <row r="1643" spans="8:8" ht="15.0" customHeight="1">
      <c r="A1643" s="25">
        <v>43009.0</v>
      </c>
      <c r="B1643" s="10" t="s">
        <v>33</v>
      </c>
      <c r="C1643" s="5">
        <v>58.76419790197159</v>
      </c>
      <c r="D1643">
        <v>32.0</v>
      </c>
      <c r="E1643" s="50">
        <f>VLOOKUP(B1643,'SKU List'!$A$6:$C$11,3,1)</f>
        <v>45.711</v>
      </c>
      <c r="F1643" s="64">
        <f t="shared" si="25"/>
        <v>0.2855592286751896</v>
      </c>
    </row>
    <row r="1644" spans="8:8" ht="15.0" customHeight="1">
      <c r="A1644" s="25">
        <v>43009.0</v>
      </c>
      <c r="B1644" s="10" t="s">
        <v>34</v>
      </c>
      <c r="C1644" s="5">
        <v>48.388434684439964</v>
      </c>
      <c r="D1644">
        <v>47.0</v>
      </c>
      <c r="E1644" s="50">
        <f>VLOOKUP(B1644,'SKU List'!$A$6:$C$11,3,1)</f>
        <v>40.632000000000005</v>
      </c>
      <c r="F1644" s="64">
        <f t="shared" si="25"/>
        <v>0.19089473037113502</v>
      </c>
    </row>
    <row r="1645" spans="8:8" ht="15.0" customHeight="1">
      <c r="A1645" s="25">
        <v>43009.0</v>
      </c>
      <c r="B1645" s="10">
        <v>8.4325322E7</v>
      </c>
      <c r="C1645" s="5">
        <v>39.4063929617059</v>
      </c>
      <c r="D1645">
        <v>24.0</v>
      </c>
      <c r="E1645" s="50">
        <f>VLOOKUP(B1645,'SKU List'!$A$6:$C$11,3,1)</f>
        <v>35.553</v>
      </c>
      <c r="F1645" s="64">
        <f t="shared" si="25"/>
        <v>0.10838446718155713</v>
      </c>
    </row>
    <row r="1646" spans="8:8" ht="15.0" customHeight="1">
      <c r="A1646" s="25">
        <v>43009.0</v>
      </c>
      <c r="B1646" s="10" t="s">
        <v>35</v>
      </c>
      <c r="C1646" s="5">
        <v>60.293228349621</v>
      </c>
      <c r="D1646">
        <v>43.0</v>
      </c>
      <c r="E1646" s="50">
        <f>VLOOKUP(B1646,'SKU List'!$A$6:$C$11,3,1)</f>
        <v>5.079000000000001</v>
      </c>
      <c r="F1646" s="64">
        <f t="shared" si="25"/>
        <v>10.87108256539102</v>
      </c>
    </row>
    <row r="1647" spans="8:8" ht="15.0" customHeight="1">
      <c r="A1647" s="25">
        <v>43009.0</v>
      </c>
      <c r="B1647" s="10" t="s">
        <v>36</v>
      </c>
      <c r="C1647" s="5">
        <v>62.90658023296711</v>
      </c>
      <c r="D1647">
        <v>35.0</v>
      </c>
      <c r="E1647" s="50">
        <f>VLOOKUP(B1647,'SKU List'!$A$6:$C$11,3,1)</f>
        <v>10.158000000000001</v>
      </c>
      <c r="F1647" s="64">
        <f t="shared" si="25"/>
        <v>5.192811600016451</v>
      </c>
    </row>
    <row r="1648" spans="8:8">
      <c r="A1648" s="25">
        <v>43010.0</v>
      </c>
      <c r="B1648" s="10" t="s">
        <v>41</v>
      </c>
      <c r="C1648" s="5">
        <v>63.57366638649745</v>
      </c>
      <c r="D1648">
        <v>33.0</v>
      </c>
      <c r="E1648" s="50">
        <f>VLOOKUP(B1648,'SKU List'!$A$6:$C$11,3,1)</f>
        <v>50.79</v>
      </c>
      <c r="F1648" s="64">
        <f t="shared" si="25"/>
        <v>0.2516965226717356</v>
      </c>
    </row>
    <row r="1649" spans="8:8" ht="15.0" customHeight="1">
      <c r="A1649" s="25">
        <v>43010.0</v>
      </c>
      <c r="B1649" s="10" t="s">
        <v>33</v>
      </c>
      <c r="C1649" s="5">
        <v>58.54086087368327</v>
      </c>
      <c r="D1649">
        <v>26.0</v>
      </c>
      <c r="E1649" s="50">
        <f>VLOOKUP(B1649,'SKU List'!$A$6:$C$11,3,1)</f>
        <v>45.711</v>
      </c>
      <c r="F1649" s="64">
        <f t="shared" si="25"/>
        <v>0.2806733800110099</v>
      </c>
    </row>
    <row r="1650" spans="8:8" ht="15.0" customHeight="1">
      <c r="A1650" s="25">
        <v>43010.0</v>
      </c>
      <c r="B1650" s="10" t="s">
        <v>34</v>
      </c>
      <c r="C1650" s="5">
        <v>46.88498157017269</v>
      </c>
      <c r="D1650">
        <v>37.0</v>
      </c>
      <c r="E1650" s="50">
        <f>VLOOKUP(B1650,'SKU List'!$A$6:$C$11,3,1)</f>
        <v>40.632000000000005</v>
      </c>
      <c r="F1650" s="64">
        <f t="shared" si="25"/>
        <v>0.15389302938995583</v>
      </c>
    </row>
    <row r="1651" spans="8:8" ht="15.0" customHeight="1">
      <c r="A1651" s="25">
        <v>43010.0</v>
      </c>
      <c r="B1651" s="10">
        <v>8.4325322E7</v>
      </c>
      <c r="C1651" s="5">
        <v>41.286039529443904</v>
      </c>
      <c r="D1651">
        <v>23.0</v>
      </c>
      <c r="E1651" s="50">
        <f>VLOOKUP(B1651,'SKU List'!$A$6:$C$11,3,1)</f>
        <v>35.553</v>
      </c>
      <c r="F1651" s="64">
        <f t="shared" si="25"/>
        <v>0.16125332684847712</v>
      </c>
    </row>
    <row r="1652" spans="8:8" ht="15.0" customHeight="1">
      <c r="A1652" s="25">
        <v>43010.0</v>
      </c>
      <c r="B1652" s="10" t="s">
        <v>35</v>
      </c>
      <c r="C1652" s="5">
        <v>62.88621329791854</v>
      </c>
      <c r="D1652">
        <v>40.0</v>
      </c>
      <c r="E1652" s="50">
        <f>VLOOKUP(B1652,'SKU List'!$A$6:$C$11,3,1)</f>
        <v>5.079000000000001</v>
      </c>
      <c r="F1652" s="64">
        <f t="shared" si="25"/>
        <v>11.38161317147441</v>
      </c>
    </row>
    <row r="1653" spans="8:8" ht="15.0" customHeight="1">
      <c r="A1653" s="25">
        <v>43010.0</v>
      </c>
      <c r="B1653" s="10" t="s">
        <v>36</v>
      </c>
      <c r="C1653" s="5">
        <v>65.8469183531491</v>
      </c>
      <c r="D1653">
        <v>39.0</v>
      </c>
      <c r="E1653" s="50">
        <f>VLOOKUP(B1653,'SKU List'!$A$6:$C$11,3,1)</f>
        <v>10.158000000000001</v>
      </c>
      <c r="F1653" s="64">
        <f t="shared" si="25"/>
        <v>5.4822719386837075</v>
      </c>
    </row>
    <row r="1654" spans="8:8">
      <c r="A1654" s="25">
        <v>43011.0</v>
      </c>
      <c r="B1654" s="10" t="s">
        <v>41</v>
      </c>
      <c r="C1654" s="5">
        <v>56.57074570124345</v>
      </c>
      <c r="D1654">
        <v>34.0</v>
      </c>
      <c r="E1654" s="50">
        <f>VLOOKUP(B1654,'SKU List'!$A$6:$C$11,3,1)</f>
        <v>50.79</v>
      </c>
      <c r="F1654" s="64">
        <f t="shared" si="25"/>
        <v>0.11381661156218653</v>
      </c>
    </row>
    <row r="1655" spans="8:8" ht="15.0" customHeight="1">
      <c r="A1655" s="25">
        <v>43011.0</v>
      </c>
      <c r="B1655" s="10" t="s">
        <v>33</v>
      </c>
      <c r="C1655" s="5">
        <v>52.43617109795162</v>
      </c>
      <c r="D1655">
        <v>26.0</v>
      </c>
      <c r="E1655" s="50">
        <f>VLOOKUP(B1655,'SKU List'!$A$6:$C$11,3,1)</f>
        <v>45.711</v>
      </c>
      <c r="F1655" s="64">
        <f t="shared" si="25"/>
        <v>0.14712369228307462</v>
      </c>
    </row>
    <row r="1656" spans="8:8" ht="15.0" customHeight="1">
      <c r="A1656" s="25">
        <v>43011.0</v>
      </c>
      <c r="B1656" s="10" t="s">
        <v>34</v>
      </c>
      <c r="C1656" s="5">
        <v>52.6338652015765</v>
      </c>
      <c r="D1656">
        <v>47.0</v>
      </c>
      <c r="E1656" s="50">
        <f>VLOOKUP(B1656,'SKU List'!$A$6:$C$11,3,1)</f>
        <v>40.632000000000005</v>
      </c>
      <c r="F1656" s="64">
        <f t="shared" si="25"/>
        <v>0.2953796318560861</v>
      </c>
    </row>
    <row r="1657" spans="8:8" ht="15.0" customHeight="1">
      <c r="A1657" s="25">
        <v>43011.0</v>
      </c>
      <c r="B1657" s="10">
        <v>8.4325322E7</v>
      </c>
      <c r="C1657" s="5">
        <v>39.85889980139193</v>
      </c>
      <c r="D1657">
        <v>21.0</v>
      </c>
      <c r="E1657" s="50">
        <f>VLOOKUP(B1657,'SKU List'!$A$6:$C$11,3,1)</f>
        <v>35.553</v>
      </c>
      <c r="F1657" s="64">
        <f t="shared" si="25"/>
        <v>0.12111213684898409</v>
      </c>
    </row>
    <row r="1658" spans="8:8" ht="15.0" customHeight="1">
      <c r="A1658" s="25">
        <v>43011.0</v>
      </c>
      <c r="B1658" s="10" t="s">
        <v>35</v>
      </c>
      <c r="C1658" s="5">
        <v>65.15408814589775</v>
      </c>
      <c r="D1658">
        <v>40.0</v>
      </c>
      <c r="E1658" s="50">
        <f>VLOOKUP(B1658,'SKU List'!$A$6:$C$11,3,1)</f>
        <v>5.079000000000001</v>
      </c>
      <c r="F1658" s="64">
        <f t="shared" si="25"/>
        <v>11.828133125792034</v>
      </c>
    </row>
    <row r="1659" spans="8:8" ht="15.0" customHeight="1">
      <c r="A1659" s="25">
        <v>43011.0</v>
      </c>
      <c r="B1659" s="10" t="s">
        <v>36</v>
      </c>
      <c r="C1659" s="5">
        <v>60.911568260380776</v>
      </c>
      <c r="D1659">
        <v>42.0</v>
      </c>
      <c r="E1659" s="50">
        <f>VLOOKUP(B1659,'SKU List'!$A$6:$C$11,3,1)</f>
        <v>10.158000000000001</v>
      </c>
      <c r="F1659" s="64">
        <f t="shared" si="25"/>
        <v>4.996413492851031</v>
      </c>
    </row>
    <row r="1660" spans="8:8">
      <c r="A1660" s="25">
        <v>43012.0</v>
      </c>
      <c r="B1660" s="10" t="s">
        <v>41</v>
      </c>
      <c r="C1660" s="5">
        <v>59.71393666896554</v>
      </c>
      <c r="D1660">
        <v>44.0</v>
      </c>
      <c r="E1660" s="50">
        <f>VLOOKUP(B1660,'SKU List'!$A$6:$C$11,3,1)</f>
        <v>50.79</v>
      </c>
      <c r="F1660" s="64">
        <f t="shared" si="25"/>
        <v>0.17570263179691945</v>
      </c>
    </row>
    <row r="1661" spans="8:8" ht="15.0" customHeight="1">
      <c r="A1661" s="25">
        <v>43012.0</v>
      </c>
      <c r="B1661" s="10" t="s">
        <v>33</v>
      </c>
      <c r="C1661" s="5">
        <v>53.815880505643904</v>
      </c>
      <c r="D1661">
        <v>27.0</v>
      </c>
      <c r="E1661" s="50">
        <f>VLOOKUP(B1661,'SKU List'!$A$6:$C$11,3,1)</f>
        <v>45.711</v>
      </c>
      <c r="F1661" s="64">
        <f t="shared" si="25"/>
        <v>0.17730700500194493</v>
      </c>
    </row>
    <row r="1662" spans="8:8" ht="15.0" customHeight="1">
      <c r="A1662" s="25">
        <v>43012.0</v>
      </c>
      <c r="B1662" s="10" t="s">
        <v>34</v>
      </c>
      <c r="C1662" s="5">
        <v>45.39672514264799</v>
      </c>
      <c r="D1662">
        <v>47.0</v>
      </c>
      <c r="E1662" s="50">
        <f>VLOOKUP(B1662,'SKU List'!$A$6:$C$11,3,1)</f>
        <v>40.632000000000005</v>
      </c>
      <c r="F1662" s="64">
        <f t="shared" si="25"/>
        <v>0.1172653362533959</v>
      </c>
    </row>
    <row r="1663" spans="8:8" ht="15.0" customHeight="1">
      <c r="A1663" s="25">
        <v>43012.0</v>
      </c>
      <c r="B1663" s="10">
        <v>8.4325322E7</v>
      </c>
      <c r="C1663" s="5">
        <v>42.52222099692714</v>
      </c>
      <c r="D1663">
        <v>21.0</v>
      </c>
      <c r="E1663" s="50">
        <f>VLOOKUP(B1663,'SKU List'!$A$6:$C$11,3,1)</f>
        <v>35.553</v>
      </c>
      <c r="F1663" s="64">
        <f t="shared" si="25"/>
        <v>0.19602342972258718</v>
      </c>
    </row>
    <row r="1664" spans="8:8" ht="15.0" customHeight="1">
      <c r="A1664" s="25">
        <v>43012.0</v>
      </c>
      <c r="B1664" s="10" t="s">
        <v>35</v>
      </c>
      <c r="C1664" s="5">
        <v>63.296712754429436</v>
      </c>
      <c r="D1664">
        <v>41.0</v>
      </c>
      <c r="E1664" s="50">
        <f>VLOOKUP(B1664,'SKU List'!$A$6:$C$11,3,1)</f>
        <v>5.079000000000001</v>
      </c>
      <c r="F1664" s="64">
        <f t="shared" si="25"/>
        <v>11.462436061120187</v>
      </c>
    </row>
    <row r="1665" spans="8:8" ht="15.0" customHeight="1">
      <c r="A1665" s="25">
        <v>43012.0</v>
      </c>
      <c r="B1665" s="10" t="s">
        <v>36</v>
      </c>
      <c r="C1665" s="5">
        <v>65.6442669619087</v>
      </c>
      <c r="D1665">
        <v>42.0</v>
      </c>
      <c r="E1665" s="50">
        <f>VLOOKUP(B1665,'SKU List'!$A$6:$C$11,3,1)</f>
        <v>10.158000000000001</v>
      </c>
      <c r="F1665" s="64">
        <f t="shared" si="25"/>
        <v>5.462322008457244</v>
      </c>
    </row>
    <row r="1666" spans="8:8">
      <c r="A1666" s="25">
        <v>43013.0</v>
      </c>
      <c r="B1666" s="10" t="s">
        <v>41</v>
      </c>
      <c r="C1666" s="5">
        <v>64.09714196546172</v>
      </c>
      <c r="D1666">
        <v>34.0</v>
      </c>
      <c r="E1666" s="50">
        <f>VLOOKUP(B1666,'SKU List'!$A$6:$C$11,3,1)</f>
        <v>50.79</v>
      </c>
      <c r="F1666" s="64">
        <f t="shared" si="25"/>
        <v>0.26200318892423147</v>
      </c>
    </row>
    <row r="1667" spans="8:8" ht="15.0" customHeight="1">
      <c r="A1667" s="25">
        <v>43013.0</v>
      </c>
      <c r="B1667" s="10" t="s">
        <v>33</v>
      </c>
      <c r="C1667" s="5">
        <v>55.76137980039616</v>
      </c>
      <c r="D1667">
        <v>26.0</v>
      </c>
      <c r="E1667" s="50">
        <f>VLOOKUP(B1667,'SKU List'!$A$6:$C$11,3,1)</f>
        <v>45.711</v>
      </c>
      <c r="F1667" s="64">
        <f t="shared" si="25"/>
        <v>0.21986786113618528</v>
      </c>
    </row>
    <row r="1668" spans="8:8" ht="15.0" customHeight="1">
      <c r="A1668" s="25">
        <v>43013.0</v>
      </c>
      <c r="B1668" s="10" t="s">
        <v>34</v>
      </c>
      <c r="C1668" s="5">
        <v>47.043377604837914</v>
      </c>
      <c r="D1668">
        <v>44.0</v>
      </c>
      <c r="E1668" s="50">
        <f>VLOOKUP(B1668,'SKU List'!$A$6:$C$11,3,1)</f>
        <v>40.632000000000005</v>
      </c>
      <c r="F1668" s="64">
        <f t="shared" si="25"/>
        <v>0.15779133699640452</v>
      </c>
    </row>
    <row r="1669" spans="8:8" ht="15.0" customHeight="1">
      <c r="A1669" s="25">
        <v>43013.0</v>
      </c>
      <c r="B1669" s="10">
        <v>8.4325322E7</v>
      </c>
      <c r="C1669" s="5">
        <v>43.94333408361923</v>
      </c>
      <c r="D1669">
        <v>19.0</v>
      </c>
      <c r="E1669" s="50">
        <f>VLOOKUP(B1669,'SKU List'!$A$6:$C$11,3,1)</f>
        <v>35.553</v>
      </c>
      <c r="F1669" s="64">
        <f t="shared" si="26" ref="F1669:F1732">(C1669-E1669)/E1669</f>
        <v>0.23599510825019634</v>
      </c>
    </row>
    <row r="1670" spans="8:8" ht="15.0" customHeight="1">
      <c r="A1670" s="25">
        <v>43013.0</v>
      </c>
      <c r="B1670" s="10" t="s">
        <v>35</v>
      </c>
      <c r="C1670" s="5">
        <v>63.00115517533586</v>
      </c>
      <c r="D1670">
        <v>33.0</v>
      </c>
      <c r="E1670" s="50">
        <f>VLOOKUP(B1670,'SKU List'!$A$6:$C$11,3,1)</f>
        <v>5.079000000000001</v>
      </c>
      <c r="F1670" s="64">
        <f t="shared" si="26"/>
        <v>11.404243980180322</v>
      </c>
    </row>
    <row r="1671" spans="8:8" ht="15.0" customHeight="1">
      <c r="A1671" s="25">
        <v>43013.0</v>
      </c>
      <c r="B1671" s="10" t="s">
        <v>36</v>
      </c>
      <c r="C1671" s="5">
        <v>62.32214868720194</v>
      </c>
      <c r="D1671">
        <v>41.0</v>
      </c>
      <c r="E1671" s="50">
        <f>VLOOKUP(B1671,'SKU List'!$A$6:$C$11,3,1)</f>
        <v>10.158000000000001</v>
      </c>
      <c r="F1671" s="64">
        <f t="shared" si="26"/>
        <v>5.135277484465636</v>
      </c>
    </row>
    <row r="1672" spans="8:8">
      <c r="A1672" s="25">
        <v>43014.0</v>
      </c>
      <c r="B1672" s="10" t="s">
        <v>41</v>
      </c>
      <c r="C1672" s="5">
        <v>65.05709119710893</v>
      </c>
      <c r="D1672">
        <v>39.0</v>
      </c>
      <c r="E1672" s="50">
        <f>VLOOKUP(B1672,'SKU List'!$A$6:$C$11,3,1)</f>
        <v>50.79</v>
      </c>
      <c r="F1672" s="64">
        <f t="shared" si="26"/>
        <v>0.2809035478855864</v>
      </c>
    </row>
    <row r="1673" spans="8:8" ht="15.0" customHeight="1">
      <c r="A1673" s="25">
        <v>43014.0</v>
      </c>
      <c r="B1673" s="10" t="s">
        <v>33</v>
      </c>
      <c r="C1673" s="5">
        <v>55.26322640474013</v>
      </c>
      <c r="D1673">
        <v>26.0</v>
      </c>
      <c r="E1673" s="50">
        <f>VLOOKUP(B1673,'SKU List'!$A$6:$C$11,3,1)</f>
        <v>45.711</v>
      </c>
      <c r="F1673" s="64">
        <f t="shared" si="26"/>
        <v>0.20896997232045092</v>
      </c>
    </row>
    <row r="1674" spans="8:8" ht="15.0" customHeight="1">
      <c r="A1674" s="25">
        <v>43014.0</v>
      </c>
      <c r="B1674" s="10" t="s">
        <v>34</v>
      </c>
      <c r="C1674" s="5">
        <v>49.94026624880675</v>
      </c>
      <c r="D1674">
        <v>45.0</v>
      </c>
      <c r="E1674" s="50">
        <f>VLOOKUP(B1674,'SKU List'!$A$6:$C$11,3,1)</f>
        <v>40.632000000000005</v>
      </c>
      <c r="F1674" s="64">
        <f t="shared" si="26"/>
        <v>0.2290870803506287</v>
      </c>
    </row>
    <row r="1675" spans="8:8" ht="15.0" customHeight="1">
      <c r="A1675" s="25">
        <v>43014.0</v>
      </c>
      <c r="B1675" s="10">
        <v>8.4325322E7</v>
      </c>
      <c r="C1675" s="5">
        <v>45.94645538866351</v>
      </c>
      <c r="D1675">
        <v>20.0</v>
      </c>
      <c r="E1675" s="50">
        <f>VLOOKUP(B1675,'SKU List'!$A$6:$C$11,3,1)</f>
        <v>35.553</v>
      </c>
      <c r="F1675" s="64">
        <f t="shared" si="26"/>
        <v>0.29233694452404896</v>
      </c>
    </row>
    <row r="1676" spans="8:8" ht="15.0" customHeight="1">
      <c r="A1676" s="25">
        <v>43014.0</v>
      </c>
      <c r="B1676" s="10" t="s">
        <v>35</v>
      </c>
      <c r="C1676" s="5">
        <v>58.20170312965516</v>
      </c>
      <c r="D1676">
        <v>42.0</v>
      </c>
      <c r="E1676" s="50">
        <f>VLOOKUP(B1676,'SKU List'!$A$6:$C$11,3,1)</f>
        <v>5.079000000000001</v>
      </c>
      <c r="F1676" s="64">
        <f t="shared" si="26"/>
        <v>10.459283939684022</v>
      </c>
    </row>
    <row r="1677" spans="8:8" ht="15.0" customHeight="1">
      <c r="A1677" s="25">
        <v>43014.0</v>
      </c>
      <c r="B1677" s="10" t="s">
        <v>36</v>
      </c>
      <c r="C1677" s="5">
        <v>58.85385767089971</v>
      </c>
      <c r="D1677">
        <v>42.0</v>
      </c>
      <c r="E1677" s="50">
        <f>VLOOKUP(B1677,'SKU List'!$A$6:$C$11,3,1)</f>
        <v>10.158000000000001</v>
      </c>
      <c r="F1677" s="64">
        <f t="shared" si="26"/>
        <v>4.793843046948188</v>
      </c>
    </row>
    <row r="1678" spans="8:8">
      <c r="A1678" s="25">
        <v>43015.0</v>
      </c>
      <c r="B1678" s="10" t="s">
        <v>41</v>
      </c>
      <c r="C1678" s="5">
        <v>61.655646384299224</v>
      </c>
      <c r="D1678">
        <v>37.0</v>
      </c>
      <c r="E1678" s="50">
        <f>VLOOKUP(B1678,'SKU List'!$A$6:$C$11,3,1)</f>
        <v>50.79</v>
      </c>
      <c r="F1678" s="64">
        <f t="shared" si="26"/>
        <v>0.21393278961014423</v>
      </c>
    </row>
    <row r="1679" spans="8:8" ht="15.0" customHeight="1">
      <c r="A1679" s="25">
        <v>43015.0</v>
      </c>
      <c r="B1679" s="10" t="s">
        <v>33</v>
      </c>
      <c r="C1679" s="5">
        <v>51.82663505412584</v>
      </c>
      <c r="D1679">
        <v>32.0</v>
      </c>
      <c r="E1679" s="50">
        <f>VLOOKUP(B1679,'SKU List'!$A$6:$C$11,3,1)</f>
        <v>45.711</v>
      </c>
      <c r="F1679" s="64">
        <f t="shared" si="26"/>
        <v>0.13378913290293012</v>
      </c>
    </row>
    <row r="1680" spans="8:8" ht="15.0" customHeight="1">
      <c r="A1680" s="25">
        <v>43015.0</v>
      </c>
      <c r="B1680" s="10" t="s">
        <v>34</v>
      </c>
      <c r="C1680" s="5">
        <v>49.934017314898874</v>
      </c>
      <c r="D1680">
        <v>35.0</v>
      </c>
      <c r="E1680" s="50">
        <f>VLOOKUP(B1680,'SKU List'!$A$6:$C$11,3,1)</f>
        <v>40.632000000000005</v>
      </c>
      <c r="F1680" s="64">
        <f t="shared" si="26"/>
        <v>0.22893328693883805</v>
      </c>
    </row>
    <row r="1681" spans="8:8" ht="15.0" customHeight="1">
      <c r="A1681" s="25">
        <v>43015.0</v>
      </c>
      <c r="B1681" s="10">
        <v>8.4325322E7</v>
      </c>
      <c r="C1681" s="5">
        <v>42.91890118570984</v>
      </c>
      <c r="D1681">
        <v>22.0</v>
      </c>
      <c r="E1681" s="50">
        <f>VLOOKUP(B1681,'SKU List'!$A$6:$C$11,3,1)</f>
        <v>35.553</v>
      </c>
      <c r="F1681" s="64">
        <f t="shared" si="26"/>
        <v>0.20718086197254368</v>
      </c>
    </row>
    <row r="1682" spans="8:8" ht="15.0" customHeight="1">
      <c r="A1682" s="25">
        <v>43015.0</v>
      </c>
      <c r="B1682" s="10" t="s">
        <v>35</v>
      </c>
      <c r="C1682" s="5">
        <v>57.68605761453005</v>
      </c>
      <c r="D1682">
        <v>36.0</v>
      </c>
      <c r="E1682" s="50">
        <f>VLOOKUP(B1682,'SKU List'!$A$6:$C$11,3,1)</f>
        <v>5.079000000000001</v>
      </c>
      <c r="F1682" s="64">
        <f t="shared" si="26"/>
        <v>10.357758931783824</v>
      </c>
    </row>
    <row r="1683" spans="8:8" ht="15.0" customHeight="1">
      <c r="A1683" s="25">
        <v>43015.0</v>
      </c>
      <c r="B1683" s="10" t="s">
        <v>36</v>
      </c>
      <c r="C1683" s="5">
        <v>57.43252449188334</v>
      </c>
      <c r="D1683">
        <v>37.0</v>
      </c>
      <c r="E1683" s="50">
        <f>VLOOKUP(B1683,'SKU List'!$A$6:$C$11,3,1)</f>
        <v>10.158000000000001</v>
      </c>
      <c r="F1683" s="64">
        <f t="shared" si="26"/>
        <v>4.653920505206077</v>
      </c>
    </row>
    <row r="1684" spans="8:8">
      <c r="A1684" s="25">
        <v>43016.0</v>
      </c>
      <c r="B1684" s="10" t="s">
        <v>41</v>
      </c>
      <c r="C1684" s="5">
        <v>57.51313845899992</v>
      </c>
      <c r="D1684">
        <v>41.0</v>
      </c>
      <c r="E1684" s="50">
        <f>VLOOKUP(B1684,'SKU List'!$A$6:$C$11,3,1)</f>
        <v>50.79</v>
      </c>
      <c r="F1684" s="64">
        <f t="shared" si="26"/>
        <v>0.1323713025989352</v>
      </c>
    </row>
    <row r="1685" spans="8:8" ht="15.0" customHeight="1">
      <c r="A1685" s="25">
        <v>43016.0</v>
      </c>
      <c r="B1685" s="10" t="s">
        <v>33</v>
      </c>
      <c r="C1685" s="5">
        <v>52.95688004333655</v>
      </c>
      <c r="D1685">
        <v>29.0</v>
      </c>
      <c r="E1685" s="50">
        <f>VLOOKUP(B1685,'SKU List'!$A$6:$C$11,3,1)</f>
        <v>45.711</v>
      </c>
      <c r="F1685" s="64">
        <f t="shared" si="26"/>
        <v>0.15851501921499309</v>
      </c>
    </row>
    <row r="1686" spans="8:8" ht="15.0" customHeight="1">
      <c r="A1686" s="25">
        <v>43016.0</v>
      </c>
      <c r="B1686" s="10" t="s">
        <v>34</v>
      </c>
      <c r="C1686" s="5">
        <v>50.92925812241908</v>
      </c>
      <c r="D1686">
        <v>37.0</v>
      </c>
      <c r="E1686" s="50">
        <f>VLOOKUP(B1686,'SKU List'!$A$6:$C$11,3,1)</f>
        <v>40.632000000000005</v>
      </c>
      <c r="F1686" s="64">
        <f t="shared" si="26"/>
        <v>0.2534273016937161</v>
      </c>
    </row>
    <row r="1687" spans="8:8" ht="15.0" customHeight="1">
      <c r="A1687" s="25">
        <v>43016.0</v>
      </c>
      <c r="B1687" s="10">
        <v>8.4325322E7</v>
      </c>
      <c r="C1687" s="5">
        <v>44.03238826490797</v>
      </c>
      <c r="D1687">
        <v>19.0</v>
      </c>
      <c r="E1687" s="50">
        <f>VLOOKUP(B1687,'SKU List'!$A$6:$C$11,3,1)</f>
        <v>35.553</v>
      </c>
      <c r="F1687" s="64">
        <f t="shared" si="26"/>
        <v>0.23849993713351827</v>
      </c>
    </row>
    <row r="1688" spans="8:8" ht="15.0" customHeight="1">
      <c r="A1688" s="25">
        <v>43016.0</v>
      </c>
      <c r="B1688" s="10" t="s">
        <v>35</v>
      </c>
      <c r="C1688" s="5">
        <v>56.621966573940526</v>
      </c>
      <c r="D1688">
        <v>43.0</v>
      </c>
      <c r="E1688" s="50">
        <f>VLOOKUP(B1688,'SKU List'!$A$6:$C$11,3,1)</f>
        <v>5.079000000000001</v>
      </c>
      <c r="F1688" s="64">
        <f t="shared" si="26"/>
        <v>10.148250949781556</v>
      </c>
    </row>
    <row r="1689" spans="8:8" ht="15.0" customHeight="1">
      <c r="A1689" s="25">
        <v>43016.0</v>
      </c>
      <c r="B1689" s="10" t="s">
        <v>36</v>
      </c>
      <c r="C1689" s="5">
        <v>62.47048938255019</v>
      </c>
      <c r="D1689">
        <v>39.0</v>
      </c>
      <c r="E1689" s="50">
        <f>VLOOKUP(B1689,'SKU List'!$A$6:$C$11,3,1)</f>
        <v>10.158000000000001</v>
      </c>
      <c r="F1689" s="64">
        <f t="shared" si="26"/>
        <v>5.149880821278813</v>
      </c>
    </row>
    <row r="1690" spans="8:8">
      <c r="A1690" s="25">
        <v>43017.0</v>
      </c>
      <c r="B1690" s="10" t="s">
        <v>41</v>
      </c>
      <c r="C1690" s="5">
        <v>60.67335376967497</v>
      </c>
      <c r="D1690">
        <v>42.0</v>
      </c>
      <c r="E1690" s="50">
        <f>VLOOKUP(B1690,'SKU List'!$A$6:$C$11,3,1)</f>
        <v>50.79</v>
      </c>
      <c r="F1690" s="64">
        <f t="shared" si="26"/>
        <v>0.19459251367739652</v>
      </c>
    </row>
    <row r="1691" spans="8:8" ht="15.0" customHeight="1">
      <c r="A1691" s="25">
        <v>43017.0</v>
      </c>
      <c r="B1691" s="10" t="s">
        <v>33</v>
      </c>
      <c r="C1691" s="5">
        <v>55.10244359194952</v>
      </c>
      <c r="D1691">
        <v>29.0</v>
      </c>
      <c r="E1691" s="50">
        <f>VLOOKUP(B1691,'SKU List'!$A$6:$C$11,3,1)</f>
        <v>45.711</v>
      </c>
      <c r="F1691" s="64">
        <f t="shared" si="26"/>
        <v>0.20545259547919592</v>
      </c>
    </row>
    <row r="1692" spans="8:8" ht="15.0" customHeight="1">
      <c r="A1692" s="25">
        <v>43017.0</v>
      </c>
      <c r="B1692" s="10" t="s">
        <v>34</v>
      </c>
      <c r="C1692" s="5">
        <v>52.006320798671226</v>
      </c>
      <c r="D1692">
        <v>40.0</v>
      </c>
      <c r="E1692" s="50">
        <f>VLOOKUP(B1692,'SKU List'!$A$6:$C$11,3,1)</f>
        <v>40.632000000000005</v>
      </c>
      <c r="F1692" s="64">
        <f t="shared" si="26"/>
        <v>0.27993504623624776</v>
      </c>
    </row>
    <row r="1693" spans="8:8" ht="15.0" customHeight="1">
      <c r="A1693" s="25">
        <v>43017.0</v>
      </c>
      <c r="B1693" s="10">
        <v>8.4325322E7</v>
      </c>
      <c r="C1693" s="5">
        <v>45.62408257074075</v>
      </c>
      <c r="D1693">
        <v>22.0</v>
      </c>
      <c r="E1693" s="50">
        <f>VLOOKUP(B1693,'SKU List'!$A$6:$C$11,3,1)</f>
        <v>35.553</v>
      </c>
      <c r="F1693" s="64">
        <f t="shared" si="26"/>
        <v>0.28326955730151465</v>
      </c>
    </row>
    <row r="1694" spans="8:8" ht="15.0" customHeight="1">
      <c r="A1694" s="25">
        <v>43017.0</v>
      </c>
      <c r="B1694" s="10" t="s">
        <v>35</v>
      </c>
      <c r="C1694" s="5">
        <v>59.41220601124753</v>
      </c>
      <c r="D1694">
        <v>36.0</v>
      </c>
      <c r="E1694" s="50">
        <f>VLOOKUP(B1694,'SKU List'!$A$6:$C$11,3,1)</f>
        <v>5.079000000000001</v>
      </c>
      <c r="F1694" s="64">
        <f t="shared" si="26"/>
        <v>10.69761882481739</v>
      </c>
    </row>
    <row r="1695" spans="8:8" ht="15.0" customHeight="1">
      <c r="A1695" s="25">
        <v>43017.0</v>
      </c>
      <c r="B1695" s="10" t="s">
        <v>36</v>
      </c>
      <c r="C1695" s="5">
        <v>64.13805674790297</v>
      </c>
      <c r="D1695">
        <v>35.0</v>
      </c>
      <c r="E1695" s="50">
        <f>VLOOKUP(B1695,'SKU List'!$A$6:$C$11,3,1)</f>
        <v>10.158000000000001</v>
      </c>
      <c r="F1695" s="64">
        <f t="shared" si="26"/>
        <v>5.314043783018602</v>
      </c>
    </row>
    <row r="1696" spans="8:8">
      <c r="A1696" s="25">
        <v>43018.0</v>
      </c>
      <c r="B1696" s="10" t="s">
        <v>41</v>
      </c>
      <c r="C1696" s="5">
        <v>56.510730034627414</v>
      </c>
      <c r="D1696">
        <v>34.0</v>
      </c>
      <c r="E1696" s="50">
        <f>VLOOKUP(B1696,'SKU List'!$A$6:$C$11,3,1)</f>
        <v>50.79</v>
      </c>
      <c r="F1696" s="64">
        <f t="shared" si="26"/>
        <v>0.11263496819506626</v>
      </c>
    </row>
    <row r="1697" spans="8:8" ht="15.0" customHeight="1">
      <c r="A1697" s="25">
        <v>43018.0</v>
      </c>
      <c r="B1697" s="10" t="s">
        <v>33</v>
      </c>
      <c r="C1697" s="5">
        <v>53.25196163203741</v>
      </c>
      <c r="D1697">
        <v>26.0</v>
      </c>
      <c r="E1697" s="50">
        <f>VLOOKUP(B1697,'SKU List'!$A$6:$C$11,3,1)</f>
        <v>45.711</v>
      </c>
      <c r="F1697" s="64">
        <f t="shared" si="26"/>
        <v>0.16497039294781143</v>
      </c>
    </row>
    <row r="1698" spans="8:8" ht="15.0" customHeight="1">
      <c r="A1698" s="25">
        <v>43018.0</v>
      </c>
      <c r="B1698" s="10" t="s">
        <v>34</v>
      </c>
      <c r="C1698" s="5">
        <v>47.30501513942386</v>
      </c>
      <c r="D1698">
        <v>42.0</v>
      </c>
      <c r="E1698" s="50">
        <f>VLOOKUP(B1698,'SKU List'!$A$6:$C$11,3,1)</f>
        <v>40.632000000000005</v>
      </c>
      <c r="F1698" s="64">
        <f t="shared" si="26"/>
        <v>0.16423053601653506</v>
      </c>
    </row>
    <row r="1699" spans="8:8" ht="15.0" customHeight="1">
      <c r="A1699" s="25">
        <v>43018.0</v>
      </c>
      <c r="B1699" s="10">
        <v>8.4325322E7</v>
      </c>
      <c r="C1699" s="5">
        <v>46.0953206171179</v>
      </c>
      <c r="D1699">
        <v>21.0</v>
      </c>
      <c r="E1699" s="50">
        <f>VLOOKUP(B1699,'SKU List'!$A$6:$C$11,3,1)</f>
        <v>35.553</v>
      </c>
      <c r="F1699" s="64">
        <f t="shared" si="26"/>
        <v>0.29652408002469277</v>
      </c>
    </row>
    <row r="1700" spans="8:8" ht="15.0" customHeight="1">
      <c r="A1700" s="25">
        <v>43018.0</v>
      </c>
      <c r="B1700" s="10" t="s">
        <v>35</v>
      </c>
      <c r="C1700" s="5">
        <v>61.757459342806726</v>
      </c>
      <c r="D1700">
        <v>42.0</v>
      </c>
      <c r="E1700" s="50">
        <f>VLOOKUP(B1700,'SKU List'!$A$6:$C$11,3,1)</f>
        <v>5.079000000000001</v>
      </c>
      <c r="F1700" s="64">
        <f t="shared" si="26"/>
        <v>11.159373763104297</v>
      </c>
    </row>
    <row r="1701" spans="8:8" ht="15.0" customHeight="1">
      <c r="A1701" s="25">
        <v>43018.0</v>
      </c>
      <c r="B1701" s="10" t="s">
        <v>36</v>
      </c>
      <c r="C1701" s="5">
        <v>59.461547237812844</v>
      </c>
      <c r="D1701">
        <v>37.0</v>
      </c>
      <c r="E1701" s="50">
        <f>VLOOKUP(B1701,'SKU List'!$A$6:$C$11,3,1)</f>
        <v>10.158000000000001</v>
      </c>
      <c r="F1701" s="64">
        <f t="shared" si="26"/>
        <v>4.853666788522626</v>
      </c>
    </row>
    <row r="1702" spans="8:8">
      <c r="A1702" s="25">
        <v>43019.0</v>
      </c>
      <c r="B1702" s="10" t="s">
        <v>41</v>
      </c>
      <c r="C1702" s="5">
        <v>61.028896190359134</v>
      </c>
      <c r="D1702">
        <v>39.0</v>
      </c>
      <c r="E1702" s="50">
        <f>VLOOKUP(B1702,'SKU List'!$A$6:$C$11,3,1)</f>
        <v>50.79</v>
      </c>
      <c r="F1702" s="64">
        <f t="shared" si="26"/>
        <v>0.20159275822719305</v>
      </c>
    </row>
    <row r="1703" spans="8:8" ht="15.0" customHeight="1">
      <c r="A1703" s="25">
        <v>43019.0</v>
      </c>
      <c r="B1703" s="10" t="s">
        <v>33</v>
      </c>
      <c r="C1703" s="5">
        <v>53.061310383729996</v>
      </c>
      <c r="D1703">
        <v>25.0</v>
      </c>
      <c r="E1703" s="50">
        <f>VLOOKUP(B1703,'SKU List'!$A$6:$C$11,3,1)</f>
        <v>45.711</v>
      </c>
      <c r="F1703" s="64">
        <f t="shared" si="26"/>
        <v>0.16079959711513636</v>
      </c>
    </row>
    <row r="1704" spans="8:8" ht="15.0" customHeight="1">
      <c r="A1704" s="25">
        <v>43019.0</v>
      </c>
      <c r="B1704" s="10" t="s">
        <v>34</v>
      </c>
      <c r="C1704" s="5">
        <v>49.27384574814708</v>
      </c>
      <c r="D1704">
        <v>35.0</v>
      </c>
      <c r="E1704" s="50">
        <f>VLOOKUP(B1704,'SKU List'!$A$6:$C$11,3,1)</f>
        <v>40.632000000000005</v>
      </c>
      <c r="F1704" s="64">
        <f t="shared" si="26"/>
        <v>0.2126857094936768</v>
      </c>
    </row>
    <row r="1705" spans="8:8" ht="15.0" customHeight="1">
      <c r="A1705" s="25">
        <v>43019.0</v>
      </c>
      <c r="B1705" s="10">
        <v>8.4325322E7</v>
      </c>
      <c r="C1705" s="5">
        <v>41.165912992917875</v>
      </c>
      <c r="D1705">
        <v>22.0</v>
      </c>
      <c r="E1705" s="50">
        <f>VLOOKUP(B1705,'SKU List'!$A$6:$C$11,3,1)</f>
        <v>35.553</v>
      </c>
      <c r="F1705" s="64">
        <f t="shared" si="26"/>
        <v>0.15787452515731099</v>
      </c>
    </row>
    <row r="1706" spans="8:8" ht="15.0" customHeight="1">
      <c r="A1706" s="25">
        <v>43019.0</v>
      </c>
      <c r="B1706" s="10" t="s">
        <v>35</v>
      </c>
      <c r="C1706" s="5">
        <v>62.93884454348383</v>
      </c>
      <c r="D1706">
        <v>40.0</v>
      </c>
      <c r="E1706" s="50">
        <f>VLOOKUP(B1706,'SKU List'!$A$6:$C$11,3,1)</f>
        <v>5.079000000000001</v>
      </c>
      <c r="F1706" s="64">
        <f t="shared" si="26"/>
        <v>11.391975692751295</v>
      </c>
    </row>
    <row r="1707" spans="8:8" ht="15.0" customHeight="1">
      <c r="A1707" s="25">
        <v>43019.0</v>
      </c>
      <c r="B1707" s="10" t="s">
        <v>36</v>
      </c>
      <c r="C1707" s="5">
        <v>57.826568382885796</v>
      </c>
      <c r="D1707">
        <v>34.0</v>
      </c>
      <c r="E1707" s="50">
        <f>VLOOKUP(B1707,'SKU List'!$A$6:$C$11,3,1)</f>
        <v>10.158000000000001</v>
      </c>
      <c r="F1707" s="64">
        <f t="shared" si="26"/>
        <v>4.692711988864519</v>
      </c>
    </row>
    <row r="1708" spans="8:8">
      <c r="A1708" s="25">
        <v>43020.0</v>
      </c>
      <c r="B1708" s="10" t="s">
        <v>41</v>
      </c>
      <c r="C1708" s="5">
        <v>65.26867213080855</v>
      </c>
      <c r="D1708">
        <v>41.0</v>
      </c>
      <c r="E1708" s="50">
        <f>VLOOKUP(B1708,'SKU List'!$A$6:$C$11,3,1)</f>
        <v>50.79</v>
      </c>
      <c r="F1708" s="64">
        <f t="shared" si="26"/>
        <v>0.28506934693460434</v>
      </c>
    </row>
    <row r="1709" spans="8:8" ht="15.0" customHeight="1">
      <c r="A1709" s="25">
        <v>43020.0</v>
      </c>
      <c r="B1709" s="10" t="s">
        <v>33</v>
      </c>
      <c r="C1709" s="5">
        <v>51.94024191774076</v>
      </c>
      <c r="D1709">
        <v>25.0</v>
      </c>
      <c r="E1709" s="50">
        <f>VLOOKUP(B1709,'SKU List'!$A$6:$C$11,3,1)</f>
        <v>45.711</v>
      </c>
      <c r="F1709" s="64">
        <f t="shared" si="26"/>
        <v>0.13627446167751217</v>
      </c>
    </row>
    <row r="1710" spans="8:8" ht="15.0" customHeight="1">
      <c r="A1710" s="25">
        <v>43020.0</v>
      </c>
      <c r="B1710" s="10" t="s">
        <v>34</v>
      </c>
      <c r="C1710" s="5">
        <v>47.22600018305092</v>
      </c>
      <c r="D1710">
        <v>41.0</v>
      </c>
      <c r="E1710" s="50">
        <f>VLOOKUP(B1710,'SKU List'!$A$6:$C$11,3,1)</f>
        <v>40.632000000000005</v>
      </c>
      <c r="F1710" s="64">
        <f t="shared" si="26"/>
        <v>0.1622858875529365</v>
      </c>
    </row>
    <row r="1711" spans="8:8" ht="15.0" customHeight="1">
      <c r="A1711" s="25">
        <v>43020.0</v>
      </c>
      <c r="B1711" s="10">
        <v>8.4325322E7</v>
      </c>
      <c r="C1711" s="5">
        <v>44.711794621744346</v>
      </c>
      <c r="D1711">
        <v>25.0</v>
      </c>
      <c r="E1711" s="50">
        <f>VLOOKUP(B1711,'SKU List'!$A$6:$C$11,3,1)</f>
        <v>35.553</v>
      </c>
      <c r="F1711" s="64">
        <f t="shared" si="26"/>
        <v>0.25760961442759683</v>
      </c>
    </row>
    <row r="1712" spans="8:8" ht="15.0" customHeight="1">
      <c r="A1712" s="25">
        <v>43020.0</v>
      </c>
      <c r="B1712" s="10" t="s">
        <v>35</v>
      </c>
      <c r="C1712" s="5">
        <v>64.81167580005172</v>
      </c>
      <c r="D1712">
        <v>36.0</v>
      </c>
      <c r="E1712" s="50">
        <f>VLOOKUP(B1712,'SKU List'!$A$6:$C$11,3,1)</f>
        <v>5.079000000000001</v>
      </c>
      <c r="F1712" s="64">
        <f t="shared" si="26"/>
        <v>11.76071584958687</v>
      </c>
    </row>
    <row r="1713" spans="8:8" ht="15.0" customHeight="1">
      <c r="A1713" s="25">
        <v>43020.0</v>
      </c>
      <c r="B1713" s="10" t="s">
        <v>36</v>
      </c>
      <c r="C1713" s="5">
        <v>64.63993690615796</v>
      </c>
      <c r="D1713">
        <v>33.0</v>
      </c>
      <c r="E1713" s="50">
        <f>VLOOKUP(B1713,'SKU List'!$A$6:$C$11,3,1)</f>
        <v>10.158000000000001</v>
      </c>
      <c r="F1713" s="64">
        <f t="shared" si="26"/>
        <v>5.36345116225221</v>
      </c>
    </row>
    <row r="1714" spans="8:8">
      <c r="A1714" s="25">
        <v>43021.0</v>
      </c>
      <c r="B1714" s="10" t="s">
        <v>41</v>
      </c>
      <c r="C1714" s="5">
        <v>61.089421660281396</v>
      </c>
      <c r="D1714">
        <v>41.0</v>
      </c>
      <c r="E1714" s="50">
        <f>VLOOKUP(B1714,'SKU List'!$A$6:$C$11,3,1)</f>
        <v>50.79</v>
      </c>
      <c r="F1714" s="64">
        <f t="shared" si="26"/>
        <v>0.20278443906834803</v>
      </c>
    </row>
    <row r="1715" spans="8:8" ht="15.0" customHeight="1">
      <c r="A1715" s="25">
        <v>43021.0</v>
      </c>
      <c r="B1715" s="10" t="s">
        <v>33</v>
      </c>
      <c r="C1715" s="5">
        <v>50.76457020352113</v>
      </c>
      <c r="D1715">
        <v>31.0</v>
      </c>
      <c r="E1715" s="50">
        <f>VLOOKUP(B1715,'SKU List'!$A$6:$C$11,3,1)</f>
        <v>45.711</v>
      </c>
      <c r="F1715" s="64">
        <f t="shared" si="26"/>
        <v>0.1105547943278671</v>
      </c>
    </row>
    <row r="1716" spans="8:8" ht="15.0" customHeight="1">
      <c r="A1716" s="25">
        <v>43021.0</v>
      </c>
      <c r="B1716" s="10" t="s">
        <v>34</v>
      </c>
      <c r="C1716" s="5">
        <v>45.50790034720311</v>
      </c>
      <c r="D1716">
        <v>38.0</v>
      </c>
      <c r="E1716" s="50">
        <f>VLOOKUP(B1716,'SKU List'!$A$6:$C$11,3,1)</f>
        <v>40.632000000000005</v>
      </c>
      <c r="F1716" s="64">
        <f t="shared" si="26"/>
        <v>0.12000148521370117</v>
      </c>
    </row>
    <row r="1717" spans="8:8" ht="15.0" customHeight="1">
      <c r="A1717" s="25">
        <v>43021.0</v>
      </c>
      <c r="B1717" s="10">
        <v>8.4325322E7</v>
      </c>
      <c r="C1717" s="5">
        <v>43.07712270899843</v>
      </c>
      <c r="D1717">
        <v>22.0</v>
      </c>
      <c r="E1717" s="50">
        <f>VLOOKUP(B1717,'SKU List'!$A$6:$C$11,3,1)</f>
        <v>35.553</v>
      </c>
      <c r="F1717" s="64">
        <f t="shared" si="26"/>
        <v>0.21163116218036268</v>
      </c>
    </row>
    <row r="1718" spans="8:8" ht="15.0" customHeight="1">
      <c r="A1718" s="25">
        <v>43021.0</v>
      </c>
      <c r="B1718" s="10" t="s">
        <v>35</v>
      </c>
      <c r="C1718" s="5">
        <v>62.99811254633812</v>
      </c>
      <c r="D1718">
        <v>42.0</v>
      </c>
      <c r="E1718" s="50">
        <f>VLOOKUP(B1718,'SKU List'!$A$6:$C$11,3,1)</f>
        <v>5.079000000000001</v>
      </c>
      <c r="F1718" s="64">
        <f t="shared" si="26"/>
        <v>11.403644919538907</v>
      </c>
    </row>
    <row r="1719" spans="8:8" ht="15.0" customHeight="1">
      <c r="A1719" s="25">
        <v>43021.0</v>
      </c>
      <c r="B1719" s="10" t="s">
        <v>36</v>
      </c>
      <c r="C1719" s="5">
        <v>59.00066534368125</v>
      </c>
      <c r="D1719">
        <v>37.0</v>
      </c>
      <c r="E1719" s="50">
        <f>VLOOKUP(B1719,'SKU List'!$A$6:$C$11,3,1)</f>
        <v>10.158000000000001</v>
      </c>
      <c r="F1719" s="64">
        <f t="shared" si="26"/>
        <v>4.808295466005242</v>
      </c>
    </row>
    <row r="1720" spans="8:8">
      <c r="A1720" s="25">
        <v>43022.0</v>
      </c>
      <c r="B1720" s="10" t="s">
        <v>41</v>
      </c>
      <c r="C1720" s="5">
        <v>62.946121269991025</v>
      </c>
      <c r="D1720">
        <v>38.0</v>
      </c>
      <c r="E1720" s="50">
        <f>VLOOKUP(B1720,'SKU List'!$A$6:$C$11,3,1)</f>
        <v>50.79</v>
      </c>
      <c r="F1720" s="64">
        <f t="shared" si="26"/>
        <v>0.23934084012583237</v>
      </c>
    </row>
    <row r="1721" spans="8:8" ht="15.0" customHeight="1">
      <c r="A1721" s="25">
        <v>43022.0</v>
      </c>
      <c r="B1721" s="10" t="s">
        <v>33</v>
      </c>
      <c r="C1721" s="5">
        <v>55.5896333586712</v>
      </c>
      <c r="D1721">
        <v>25.0</v>
      </c>
      <c r="E1721" s="50">
        <f>VLOOKUP(B1721,'SKU List'!$A$6:$C$11,3,1)</f>
        <v>45.711</v>
      </c>
      <c r="F1721" s="64">
        <f t="shared" si="26"/>
        <v>0.2161106376730153</v>
      </c>
    </row>
    <row r="1722" spans="8:8" ht="15.0" customHeight="1">
      <c r="A1722" s="25">
        <v>43022.0</v>
      </c>
      <c r="B1722" s="10" t="s">
        <v>34</v>
      </c>
      <c r="C1722" s="5">
        <v>47.49180021706737</v>
      </c>
      <c r="D1722">
        <v>38.0</v>
      </c>
      <c r="E1722" s="50">
        <f>VLOOKUP(B1722,'SKU List'!$A$6:$C$11,3,1)</f>
        <v>40.632000000000005</v>
      </c>
      <c r="F1722" s="64">
        <f t="shared" si="26"/>
        <v>0.168827530445643</v>
      </c>
    </row>
    <row r="1723" spans="8:8" ht="15.0" customHeight="1">
      <c r="A1723" s="25">
        <v>43022.0</v>
      </c>
      <c r="B1723" s="10">
        <v>8.4325322E7</v>
      </c>
      <c r="C1723" s="5">
        <v>41.70022958694391</v>
      </c>
      <c r="D1723">
        <v>25.0</v>
      </c>
      <c r="E1723" s="50">
        <f>VLOOKUP(B1723,'SKU List'!$A$6:$C$11,3,1)</f>
        <v>35.553</v>
      </c>
      <c r="F1723" s="64">
        <f t="shared" si="26"/>
        <v>0.1729032595545781</v>
      </c>
    </row>
    <row r="1724" spans="8:8" ht="15.0" customHeight="1">
      <c r="A1724" s="25">
        <v>43022.0</v>
      </c>
      <c r="B1724" s="10" t="s">
        <v>35</v>
      </c>
      <c r="C1724" s="5">
        <v>57.21244066042368</v>
      </c>
      <c r="D1724">
        <v>36.0</v>
      </c>
      <c r="E1724" s="50">
        <f>VLOOKUP(B1724,'SKU List'!$A$6:$C$11,3,1)</f>
        <v>5.079000000000001</v>
      </c>
      <c r="F1724" s="64">
        <f t="shared" si="26"/>
        <v>10.264508891597494</v>
      </c>
    </row>
    <row r="1725" spans="8:8" ht="15.0" customHeight="1">
      <c r="A1725" s="25">
        <v>43022.0</v>
      </c>
      <c r="B1725" s="10" t="s">
        <v>36</v>
      </c>
      <c r="C1725" s="5">
        <v>60.76931012418997</v>
      </c>
      <c r="D1725">
        <v>42.0</v>
      </c>
      <c r="E1725" s="50">
        <f>VLOOKUP(B1725,'SKU List'!$A$6:$C$11,3,1)</f>
        <v>10.158000000000001</v>
      </c>
      <c r="F1725" s="64">
        <f t="shared" si="26"/>
        <v>4.982408950993302</v>
      </c>
    </row>
    <row r="1726" spans="8:8">
      <c r="A1726" s="25">
        <v>43023.0</v>
      </c>
      <c r="B1726" s="10" t="s">
        <v>41</v>
      </c>
      <c r="C1726" s="5">
        <v>65.5717029739209</v>
      </c>
      <c r="D1726">
        <v>43.0</v>
      </c>
      <c r="E1726" s="50">
        <f>VLOOKUP(B1726,'SKU List'!$A$6:$C$11,3,1)</f>
        <v>50.79</v>
      </c>
      <c r="F1726" s="64">
        <f t="shared" si="26"/>
        <v>0.29103569548968117</v>
      </c>
    </row>
    <row r="1727" spans="8:8" ht="15.0" customHeight="1">
      <c r="A1727" s="25">
        <v>43023.0</v>
      </c>
      <c r="B1727" s="10" t="s">
        <v>33</v>
      </c>
      <c r="C1727" s="5">
        <v>51.129051135987005</v>
      </c>
      <c r="D1727">
        <v>25.0</v>
      </c>
      <c r="E1727" s="50">
        <f>VLOOKUP(B1727,'SKU List'!$A$6:$C$11,3,1)</f>
        <v>45.711</v>
      </c>
      <c r="F1727" s="64">
        <f t="shared" si="26"/>
        <v>0.11852838782759088</v>
      </c>
    </row>
    <row r="1728" spans="8:8" ht="15.0" customHeight="1">
      <c r="A1728" s="25">
        <v>43023.0</v>
      </c>
      <c r="B1728" s="10" t="s">
        <v>34</v>
      </c>
      <c r="C1728" s="5">
        <v>50.96231562998856</v>
      </c>
      <c r="D1728">
        <v>43.0</v>
      </c>
      <c r="E1728" s="50">
        <f>VLOOKUP(B1728,'SKU List'!$A$6:$C$11,3,1)</f>
        <v>40.632000000000005</v>
      </c>
      <c r="F1728" s="64">
        <f t="shared" si="26"/>
        <v>0.2542408847703424</v>
      </c>
    </row>
    <row r="1729" spans="8:8" ht="15.0" customHeight="1">
      <c r="A1729" s="25">
        <v>43023.0</v>
      </c>
      <c r="B1729" s="10">
        <v>8.4325322E7</v>
      </c>
      <c r="C1729" s="5">
        <v>42.15369341017853</v>
      </c>
      <c r="D1729">
        <v>22.0</v>
      </c>
      <c r="E1729" s="50">
        <f>VLOOKUP(B1729,'SKU List'!$A$6:$C$11,3,1)</f>
        <v>35.553</v>
      </c>
      <c r="F1729" s="64">
        <f t="shared" si="26"/>
        <v>0.18565784631897553</v>
      </c>
    </row>
    <row r="1730" spans="8:8" ht="15.0" customHeight="1">
      <c r="A1730" s="25">
        <v>43023.0</v>
      </c>
      <c r="B1730" s="10" t="s">
        <v>35</v>
      </c>
      <c r="C1730" s="5">
        <v>59.21254682894448</v>
      </c>
      <c r="D1730">
        <v>38.0</v>
      </c>
      <c r="E1730" s="50">
        <f>VLOOKUP(B1730,'SKU List'!$A$6:$C$11,3,1)</f>
        <v>5.079000000000001</v>
      </c>
      <c r="F1730" s="64">
        <f t="shared" si="26"/>
        <v>10.658308097842976</v>
      </c>
    </row>
    <row r="1731" spans="8:8" ht="15.0" customHeight="1">
      <c r="A1731" s="25">
        <v>43023.0</v>
      </c>
      <c r="B1731" s="10" t="s">
        <v>36</v>
      </c>
      <c r="C1731" s="5">
        <v>62.81251669726922</v>
      </c>
      <c r="D1731">
        <v>41.0</v>
      </c>
      <c r="E1731" s="50">
        <f>VLOOKUP(B1731,'SKU List'!$A$6:$C$11,3,1)</f>
        <v>10.158000000000001</v>
      </c>
      <c r="F1731" s="64">
        <f t="shared" si="26"/>
        <v>5.183551555155464</v>
      </c>
    </row>
    <row r="1732" spans="8:8">
      <c r="A1732" s="25">
        <v>43024.0</v>
      </c>
      <c r="B1732" s="10" t="s">
        <v>41</v>
      </c>
      <c r="C1732" s="5">
        <v>63.83247404848437</v>
      </c>
      <c r="D1732">
        <v>37.0</v>
      </c>
      <c r="E1732" s="50">
        <f>VLOOKUP(B1732,'SKU List'!$A$6:$C$11,3,1)</f>
        <v>50.79</v>
      </c>
      <c r="F1732" s="64">
        <f t="shared" si="26"/>
        <v>0.25679216476637867</v>
      </c>
    </row>
    <row r="1733" spans="8:8" ht="15.0" customHeight="1">
      <c r="A1733" s="25">
        <v>43024.0</v>
      </c>
      <c r="B1733" s="10" t="s">
        <v>33</v>
      </c>
      <c r="C1733" s="5">
        <v>52.71531574626906</v>
      </c>
      <c r="D1733">
        <v>28.0</v>
      </c>
      <c r="E1733" s="50">
        <f>VLOOKUP(B1733,'SKU List'!$A$6:$C$11,3,1)</f>
        <v>45.711</v>
      </c>
      <c r="F1733" s="64">
        <f t="shared" si="27" ref="F1733:F1796">(C1733-E1733)/E1733</f>
        <v>0.15323042038610105</v>
      </c>
    </row>
    <row r="1734" spans="8:8" ht="15.0" customHeight="1">
      <c r="A1734" s="25">
        <v>43024.0</v>
      </c>
      <c r="B1734" s="10" t="s">
        <v>34</v>
      </c>
      <c r="C1734" s="5">
        <v>45.37784163322884</v>
      </c>
      <c r="D1734">
        <v>42.0</v>
      </c>
      <c r="E1734" s="50">
        <f>VLOOKUP(B1734,'SKU List'!$A$6:$C$11,3,1)</f>
        <v>40.632000000000005</v>
      </c>
      <c r="F1734" s="64">
        <f t="shared" si="27"/>
        <v>0.11680059148525385</v>
      </c>
    </row>
    <row r="1735" spans="8:8" ht="15.0" customHeight="1">
      <c r="A1735" s="25">
        <v>43024.0</v>
      </c>
      <c r="B1735" s="10">
        <v>8.4325322E7</v>
      </c>
      <c r="C1735" s="5">
        <v>43.399494374230926</v>
      </c>
      <c r="D1735">
        <v>22.0</v>
      </c>
      <c r="E1735" s="50">
        <f>VLOOKUP(B1735,'SKU List'!$A$6:$C$11,3,1)</f>
        <v>35.553</v>
      </c>
      <c r="F1735" s="64">
        <f t="shared" si="27"/>
        <v>0.22069851698115292</v>
      </c>
    </row>
    <row r="1736" spans="8:8" ht="15.0" customHeight="1">
      <c r="A1736" s="25">
        <v>43024.0</v>
      </c>
      <c r="B1736" s="10" t="s">
        <v>35</v>
      </c>
      <c r="C1736" s="5">
        <v>64.27394348496244</v>
      </c>
      <c r="D1736">
        <v>43.0</v>
      </c>
      <c r="E1736" s="50">
        <f>VLOOKUP(B1736,'SKU List'!$A$6:$C$11,3,1)</f>
        <v>5.079000000000001</v>
      </c>
      <c r="F1736" s="64">
        <f t="shared" si="27"/>
        <v>11.654842190384414</v>
      </c>
    </row>
    <row r="1737" spans="8:8" ht="15.0" customHeight="1">
      <c r="A1737" s="25">
        <v>43024.0</v>
      </c>
      <c r="B1737" s="10" t="s">
        <v>36</v>
      </c>
      <c r="C1737" s="5">
        <v>62.57311288878984</v>
      </c>
      <c r="D1737">
        <v>36.0</v>
      </c>
      <c r="E1737" s="50">
        <f>VLOOKUP(B1737,'SKU List'!$A$6:$C$11,3,1)</f>
        <v>10.158000000000001</v>
      </c>
      <c r="F1737" s="64">
        <f t="shared" si="27"/>
        <v>5.159983548807819</v>
      </c>
    </row>
    <row r="1738" spans="8:8">
      <c r="A1738" s="25">
        <v>43025.0</v>
      </c>
      <c r="B1738" s="10" t="s">
        <v>41</v>
      </c>
      <c r="C1738" s="5">
        <v>59.575723130672436</v>
      </c>
      <c r="D1738">
        <v>34.0</v>
      </c>
      <c r="E1738" s="50">
        <f>VLOOKUP(B1738,'SKU List'!$A$6:$C$11,3,1)</f>
        <v>50.79</v>
      </c>
      <c r="F1738" s="64">
        <f t="shared" si="27"/>
        <v>0.17298135717016022</v>
      </c>
    </row>
    <row r="1739" spans="8:8" ht="15.0" customHeight="1">
      <c r="A1739" s="25">
        <v>43025.0</v>
      </c>
      <c r="B1739" s="10" t="s">
        <v>33</v>
      </c>
      <c r="C1739" s="5">
        <v>57.78337811860197</v>
      </c>
      <c r="D1739">
        <v>27.0</v>
      </c>
      <c r="E1739" s="50">
        <f>VLOOKUP(B1739,'SKU List'!$A$6:$C$11,3,1)</f>
        <v>45.711</v>
      </c>
      <c r="F1739" s="64">
        <f t="shared" si="27"/>
        <v>0.26410225369390244</v>
      </c>
    </row>
    <row r="1740" spans="8:8" ht="15.0" customHeight="1">
      <c r="A1740" s="25">
        <v>43025.0</v>
      </c>
      <c r="B1740" s="10" t="s">
        <v>34</v>
      </c>
      <c r="C1740" s="5">
        <v>50.36585346775159</v>
      </c>
      <c r="D1740">
        <v>41.0</v>
      </c>
      <c r="E1740" s="50">
        <f>VLOOKUP(B1740,'SKU List'!$A$6:$C$11,3,1)</f>
        <v>40.632000000000005</v>
      </c>
      <c r="F1740" s="64">
        <f t="shared" si="27"/>
        <v>0.23956126864913332</v>
      </c>
    </row>
    <row r="1741" spans="8:8" ht="15.0" customHeight="1">
      <c r="A1741" s="25">
        <v>43025.0</v>
      </c>
      <c r="B1741" s="10">
        <v>8.4325322E7</v>
      </c>
      <c r="C1741" s="5">
        <v>44.81974478562309</v>
      </c>
      <c r="D1741">
        <v>24.0</v>
      </c>
      <c r="E1741" s="50">
        <f>VLOOKUP(B1741,'SKU List'!$A$6:$C$11,3,1)</f>
        <v>35.553</v>
      </c>
      <c r="F1741" s="64">
        <f t="shared" si="27"/>
        <v>0.2606459310219416</v>
      </c>
    </row>
    <row r="1742" spans="8:8" ht="15.0" customHeight="1">
      <c r="A1742" s="25">
        <v>43025.0</v>
      </c>
      <c r="B1742" s="10" t="s">
        <v>35</v>
      </c>
      <c r="C1742" s="5">
        <v>64.04092926037518</v>
      </c>
      <c r="D1742">
        <v>38.0</v>
      </c>
      <c r="E1742" s="50">
        <f>VLOOKUP(B1742,'SKU List'!$A$6:$C$11,3,1)</f>
        <v>5.079000000000001</v>
      </c>
      <c r="F1742" s="64">
        <f t="shared" si="27"/>
        <v>11.60896421743949</v>
      </c>
    </row>
    <row r="1743" spans="8:8" ht="15.0" customHeight="1">
      <c r="A1743" s="25">
        <v>43025.0</v>
      </c>
      <c r="B1743" s="10" t="s">
        <v>36</v>
      </c>
      <c r="C1743" s="5">
        <v>61.101881891401526</v>
      </c>
      <c r="D1743">
        <v>36.0</v>
      </c>
      <c r="E1743" s="50">
        <f>VLOOKUP(B1743,'SKU List'!$A$6:$C$11,3,1)</f>
        <v>10.158000000000001</v>
      </c>
      <c r="F1743" s="64">
        <f t="shared" si="27"/>
        <v>5.015148837507533</v>
      </c>
    </row>
    <row r="1744" spans="8:8">
      <c r="A1744" s="25">
        <v>43025.0</v>
      </c>
      <c r="B1744" s="10" t="s">
        <v>41</v>
      </c>
      <c r="C1744" s="5">
        <v>56.32494582074185</v>
      </c>
      <c r="D1744">
        <v>35.0</v>
      </c>
      <c r="E1744" s="50">
        <f>VLOOKUP(B1744,'SKU List'!$A$6:$C$11,3,1)</f>
        <v>50.79</v>
      </c>
      <c r="F1744" s="64">
        <f t="shared" si="27"/>
        <v>0.10897707857337771</v>
      </c>
    </row>
    <row r="1745" spans="8:8" ht="15.0" customHeight="1">
      <c r="A1745" s="25">
        <v>43025.0</v>
      </c>
      <c r="B1745" s="10" t="s">
        <v>33</v>
      </c>
      <c r="C1745" s="5">
        <v>57.90620127433233</v>
      </c>
      <c r="D1745">
        <v>27.0</v>
      </c>
      <c r="E1745" s="50">
        <f>VLOOKUP(B1745,'SKU List'!$A$6:$C$11,3,1)</f>
        <v>45.711</v>
      </c>
      <c r="F1745" s="64">
        <f t="shared" si="27"/>
        <v>0.2667892033500106</v>
      </c>
    </row>
    <row r="1746" spans="8:8" ht="15.0" customHeight="1">
      <c r="A1746" s="25">
        <v>43026.0</v>
      </c>
      <c r="B1746" s="10" t="s">
        <v>34</v>
      </c>
      <c r="C1746" s="5">
        <v>47.90695165712452</v>
      </c>
      <c r="D1746">
        <v>36.0</v>
      </c>
      <c r="E1746" s="50">
        <f>VLOOKUP(B1746,'SKU List'!$A$6:$C$11,3,1)</f>
        <v>40.632000000000005</v>
      </c>
      <c r="F1746" s="64">
        <f t="shared" si="27"/>
        <v>0.17904488228796311</v>
      </c>
    </row>
    <row r="1747" spans="8:8" ht="15.0" customHeight="1">
      <c r="A1747" s="25">
        <v>43026.0</v>
      </c>
      <c r="B1747" s="10">
        <v>8.4325322E7</v>
      </c>
      <c r="C1747" s="5">
        <v>43.97762973765827</v>
      </c>
      <c r="D1747">
        <v>22.0</v>
      </c>
      <c r="E1747" s="50">
        <f>VLOOKUP(B1747,'SKU List'!$A$6:$C$11,3,1)</f>
        <v>35.553</v>
      </c>
      <c r="F1747" s="64">
        <f t="shared" si="27"/>
        <v>0.2369597428531565</v>
      </c>
    </row>
    <row r="1748" spans="8:8" ht="15.0" customHeight="1">
      <c r="A1748" s="25">
        <v>43026.0</v>
      </c>
      <c r="B1748" s="10" t="s">
        <v>35</v>
      </c>
      <c r="C1748" s="5">
        <v>64.68769117665008</v>
      </c>
      <c r="D1748">
        <v>43.0</v>
      </c>
      <c r="E1748" s="50">
        <f>VLOOKUP(B1748,'SKU List'!$A$6:$C$11,3,1)</f>
        <v>5.079000000000001</v>
      </c>
      <c r="F1748" s="64">
        <f t="shared" si="27"/>
        <v>11.73630462229771</v>
      </c>
    </row>
    <row r="1749" spans="8:8" ht="15.0" customHeight="1">
      <c r="A1749" s="25">
        <v>43026.0</v>
      </c>
      <c r="B1749" s="10" t="s">
        <v>36</v>
      </c>
      <c r="C1749" s="5">
        <v>65.07035142446348</v>
      </c>
      <c r="D1749">
        <v>37.0</v>
      </c>
      <c r="E1749" s="50">
        <f>VLOOKUP(B1749,'SKU List'!$A$6:$C$11,3,1)</f>
        <v>10.158000000000001</v>
      </c>
      <c r="F1749" s="64">
        <f t="shared" si="27"/>
        <v>5.405823136883587</v>
      </c>
    </row>
    <row r="1750" spans="8:8">
      <c r="A1750" s="25">
        <v>43026.0</v>
      </c>
      <c r="B1750" s="10" t="s">
        <v>41</v>
      </c>
      <c r="C1750" s="5">
        <v>63.39213080472881</v>
      </c>
      <c r="D1750">
        <v>37.0</v>
      </c>
      <c r="E1750" s="50">
        <f>VLOOKUP(B1750,'SKU List'!$A$6:$C$11,3,1)</f>
        <v>50.79</v>
      </c>
      <c r="F1750" s="64">
        <f t="shared" si="27"/>
        <v>0.24812228400726144</v>
      </c>
    </row>
    <row r="1751" spans="8:8" ht="15.0" customHeight="1">
      <c r="A1751" s="25">
        <v>43026.0</v>
      </c>
      <c r="B1751" s="10" t="s">
        <v>33</v>
      </c>
      <c r="C1751" s="5">
        <v>57.59851969194345</v>
      </c>
      <c r="D1751">
        <v>30.0</v>
      </c>
      <c r="E1751" s="50">
        <f>VLOOKUP(B1751,'SKU List'!$A$6:$C$11,3,1)</f>
        <v>45.711</v>
      </c>
      <c r="F1751" s="64">
        <f t="shared" si="27"/>
        <v>0.26005818494330585</v>
      </c>
    </row>
    <row r="1752" spans="8:8" ht="15.0" customHeight="1">
      <c r="A1752" s="25">
        <v>43027.0</v>
      </c>
      <c r="B1752" s="10" t="s">
        <v>34</v>
      </c>
      <c r="C1752" s="5">
        <v>51.97959521646456</v>
      </c>
      <c r="D1752">
        <v>38.0</v>
      </c>
      <c r="E1752" s="50">
        <f>VLOOKUP(B1752,'SKU List'!$A$6:$C$11,3,1)</f>
        <v>40.632000000000005</v>
      </c>
      <c r="F1752" s="64">
        <f t="shared" si="27"/>
        <v>0.2792772990860542</v>
      </c>
    </row>
    <row r="1753" spans="8:8" ht="15.0" customHeight="1">
      <c r="A1753" s="25">
        <v>43027.0</v>
      </c>
      <c r="B1753" s="10">
        <v>8.4325322E7</v>
      </c>
      <c r="C1753" s="5">
        <v>44.2063547600098</v>
      </c>
      <c r="D1753">
        <v>22.0</v>
      </c>
      <c r="E1753" s="50">
        <f>VLOOKUP(B1753,'SKU List'!$A$6:$C$11,3,1)</f>
        <v>35.553</v>
      </c>
      <c r="F1753" s="64">
        <f t="shared" si="27"/>
        <v>0.243393096504087</v>
      </c>
    </row>
    <row r="1754" spans="8:8" ht="15.0" customHeight="1">
      <c r="A1754" s="25">
        <v>43027.0</v>
      </c>
      <c r="B1754" s="10" t="s">
        <v>35</v>
      </c>
      <c r="C1754" s="5">
        <v>61.993140724965706</v>
      </c>
      <c r="D1754">
        <v>41.0</v>
      </c>
      <c r="E1754" s="50">
        <f>VLOOKUP(B1754,'SKU List'!$A$6:$C$11,3,1)</f>
        <v>5.079000000000001</v>
      </c>
      <c r="F1754" s="64">
        <f t="shared" si="27"/>
        <v>11.205776870440184</v>
      </c>
    </row>
    <row r="1755" spans="8:8" ht="15.0" customHeight="1">
      <c r="A1755" s="25">
        <v>43027.0</v>
      </c>
      <c r="B1755" s="10" t="s">
        <v>36</v>
      </c>
      <c r="C1755" s="5">
        <v>65.61148002386408</v>
      </c>
      <c r="D1755">
        <v>43.0</v>
      </c>
      <c r="E1755" s="50">
        <f>VLOOKUP(B1755,'SKU List'!$A$6:$C$11,3,1)</f>
        <v>10.158000000000001</v>
      </c>
      <c r="F1755" s="64">
        <f t="shared" si="27"/>
        <v>5.459094312252812</v>
      </c>
    </row>
    <row r="1756" spans="8:8">
      <c r="A1756" s="25">
        <v>43027.0</v>
      </c>
      <c r="B1756" s="10" t="s">
        <v>41</v>
      </c>
      <c r="C1756" s="5">
        <v>65.59345209200535</v>
      </c>
      <c r="D1756">
        <v>38.0</v>
      </c>
      <c r="E1756" s="50">
        <f>VLOOKUP(B1756,'SKU List'!$A$6:$C$11,3,1)</f>
        <v>50.79</v>
      </c>
      <c r="F1756" s="64">
        <f t="shared" si="27"/>
        <v>0.2914639120300325</v>
      </c>
    </row>
    <row r="1757" spans="8:8" ht="15.0" customHeight="1">
      <c r="A1757" s="25">
        <v>43027.0</v>
      </c>
      <c r="B1757" s="10" t="s">
        <v>33</v>
      </c>
      <c r="C1757" s="5">
        <v>51.87613709649076</v>
      </c>
      <c r="D1757">
        <v>25.0</v>
      </c>
      <c r="E1757" s="50">
        <f>VLOOKUP(B1757,'SKU List'!$A$6:$C$11,3,1)</f>
        <v>45.711</v>
      </c>
      <c r="F1757" s="64">
        <f t="shared" si="27"/>
        <v>0.13487206791561682</v>
      </c>
    </row>
    <row r="1758" spans="8:8" ht="15.0" customHeight="1">
      <c r="A1758" s="25">
        <v>43028.0</v>
      </c>
      <c r="B1758" s="10" t="s">
        <v>34</v>
      </c>
      <c r="C1758" s="5">
        <v>46.74014730636067</v>
      </c>
      <c r="D1758">
        <v>37.0</v>
      </c>
      <c r="E1758" s="50">
        <f>VLOOKUP(B1758,'SKU List'!$A$6:$C$11,3,1)</f>
        <v>40.632000000000005</v>
      </c>
      <c r="F1758" s="64">
        <f t="shared" si="27"/>
        <v>0.15032849247786628</v>
      </c>
    </row>
    <row r="1759" spans="8:8" ht="15.0" customHeight="1">
      <c r="A1759" s="25">
        <v>43028.0</v>
      </c>
      <c r="B1759" s="10">
        <v>8.4325322E7</v>
      </c>
      <c r="C1759" s="5">
        <v>44.59989891888274</v>
      </c>
      <c r="D1759">
        <v>23.0</v>
      </c>
      <c r="E1759" s="50">
        <f>VLOOKUP(B1759,'SKU List'!$A$6:$C$11,3,1)</f>
        <v>35.553</v>
      </c>
      <c r="F1759" s="64">
        <f t="shared" si="27"/>
        <v>0.25446232157294013</v>
      </c>
    </row>
    <row r="1760" spans="8:8" ht="15.0" customHeight="1">
      <c r="A1760" s="25">
        <v>43028.0</v>
      </c>
      <c r="B1760" s="10" t="s">
        <v>35</v>
      </c>
      <c r="C1760" s="5">
        <v>63.14317236112539</v>
      </c>
      <c r="D1760">
        <v>39.0</v>
      </c>
      <c r="E1760" s="50">
        <f>VLOOKUP(B1760,'SKU List'!$A$6:$C$11,3,1)</f>
        <v>5.079000000000001</v>
      </c>
      <c r="F1760" s="64">
        <f t="shared" si="27"/>
        <v>11.43220562337574</v>
      </c>
    </row>
    <row r="1761" spans="8:8" ht="15.0" customHeight="1">
      <c r="A1761" s="25">
        <v>43028.0</v>
      </c>
      <c r="B1761" s="10" t="s">
        <v>36</v>
      </c>
      <c r="C1761" s="5">
        <v>64.23538575543078</v>
      </c>
      <c r="D1761">
        <v>37.0</v>
      </c>
      <c r="E1761" s="50">
        <f>VLOOKUP(B1761,'SKU List'!$A$6:$C$11,3,1)</f>
        <v>10.158000000000001</v>
      </c>
      <c r="F1761" s="64">
        <f t="shared" si="27"/>
        <v>5.323625295868357</v>
      </c>
    </row>
    <row r="1762" spans="8:8">
      <c r="A1762" s="25">
        <v>43028.0</v>
      </c>
      <c r="B1762" s="10" t="s">
        <v>41</v>
      </c>
      <c r="C1762" s="5">
        <v>56.62620295385256</v>
      </c>
      <c r="D1762">
        <v>35.0</v>
      </c>
      <c r="E1762" s="50">
        <f>VLOOKUP(B1762,'SKU List'!$A$6:$C$11,3,1)</f>
        <v>50.79</v>
      </c>
      <c r="F1762" s="64">
        <f t="shared" si="27"/>
        <v>0.11490850470274785</v>
      </c>
    </row>
    <row r="1763" spans="8:8" ht="15.0" customHeight="1">
      <c r="A1763" s="25">
        <v>43028.0</v>
      </c>
      <c r="B1763" s="10" t="s">
        <v>33</v>
      </c>
      <c r="C1763" s="5">
        <v>52.0493734245494</v>
      </c>
      <c r="D1763">
        <v>27.0</v>
      </c>
      <c r="E1763" s="50">
        <f>VLOOKUP(B1763,'SKU List'!$A$6:$C$11,3,1)</f>
        <v>45.711</v>
      </c>
      <c r="F1763" s="64">
        <f t="shared" si="27"/>
        <v>0.13866188498500148</v>
      </c>
    </row>
    <row r="1764" spans="8:8" ht="15.0" customHeight="1">
      <c r="A1764" s="25">
        <v>43029.0</v>
      </c>
      <c r="B1764" s="10" t="s">
        <v>34</v>
      </c>
      <c r="C1764" s="5">
        <v>50.46144525450656</v>
      </c>
      <c r="D1764">
        <v>36.0</v>
      </c>
      <c r="E1764" s="50">
        <f>VLOOKUP(B1764,'SKU List'!$A$6:$C$11,3,1)</f>
        <v>40.632000000000005</v>
      </c>
      <c r="F1764" s="64">
        <f t="shared" si="27"/>
        <v>0.2419138918711004</v>
      </c>
    </row>
    <row r="1765" spans="8:8" ht="15.0" customHeight="1">
      <c r="A1765" s="25">
        <v>43029.0</v>
      </c>
      <c r="B1765" s="10">
        <v>8.4325322E7</v>
      </c>
      <c r="C1765" s="5">
        <v>42.73040750338654</v>
      </c>
      <c r="D1765">
        <v>23.0</v>
      </c>
      <c r="E1765" s="50">
        <f>VLOOKUP(B1765,'SKU List'!$A$6:$C$11,3,1)</f>
        <v>35.553</v>
      </c>
      <c r="F1765" s="64">
        <f t="shared" si="27"/>
        <v>0.20187909609277813</v>
      </c>
    </row>
    <row r="1766" spans="8:8" ht="15.0" customHeight="1">
      <c r="A1766" s="25">
        <v>43029.0</v>
      </c>
      <c r="B1766" s="10" t="s">
        <v>35</v>
      </c>
      <c r="C1766" s="5">
        <v>57.9169378997644</v>
      </c>
      <c r="D1766">
        <v>35.0</v>
      </c>
      <c r="E1766" s="50">
        <f>VLOOKUP(B1766,'SKU List'!$A$6:$C$11,3,1)</f>
        <v>5.079000000000001</v>
      </c>
      <c r="F1766" s="64">
        <f t="shared" si="27"/>
        <v>10.403216755220397</v>
      </c>
    </row>
    <row r="1767" spans="8:8" ht="15.0" customHeight="1">
      <c r="A1767" s="25">
        <v>43029.0</v>
      </c>
      <c r="B1767" s="10" t="s">
        <v>36</v>
      </c>
      <c r="C1767" s="5">
        <v>61.07232212536144</v>
      </c>
      <c r="D1767">
        <v>38.0</v>
      </c>
      <c r="E1767" s="50">
        <f>VLOOKUP(B1767,'SKU List'!$A$6:$C$11,3,1)</f>
        <v>10.158000000000001</v>
      </c>
      <c r="F1767" s="64">
        <f t="shared" si="27"/>
        <v>5.01223883888181</v>
      </c>
    </row>
    <row r="1768" spans="8:8">
      <c r="A1768" s="25">
        <v>43029.0</v>
      </c>
      <c r="B1768" s="10" t="s">
        <v>41</v>
      </c>
      <c r="C1768" s="5">
        <v>57.950701554062874</v>
      </c>
      <c r="D1768">
        <v>38.0</v>
      </c>
      <c r="E1768" s="50">
        <f>VLOOKUP(B1768,'SKU List'!$A$6:$C$11,3,1)</f>
        <v>50.79</v>
      </c>
      <c r="F1768" s="64">
        <f t="shared" si="27"/>
        <v>0.14098644524636494</v>
      </c>
    </row>
    <row r="1769" spans="8:8" ht="15.0" customHeight="1">
      <c r="A1769" s="25">
        <v>43029.0</v>
      </c>
      <c r="B1769" s="10" t="s">
        <v>33</v>
      </c>
      <c r="C1769" s="5">
        <v>51.60555571215186</v>
      </c>
      <c r="D1769">
        <v>30.0</v>
      </c>
      <c r="E1769" s="50">
        <f>VLOOKUP(B1769,'SKU List'!$A$6:$C$11,3,1)</f>
        <v>45.711</v>
      </c>
      <c r="F1769" s="64">
        <f t="shared" si="27"/>
        <v>0.1289526746768144</v>
      </c>
    </row>
    <row r="1770" spans="8:8" ht="15.0" customHeight="1">
      <c r="A1770" s="25">
        <v>43030.0</v>
      </c>
      <c r="B1770" s="10" t="s">
        <v>34</v>
      </c>
      <c r="C1770" s="5">
        <v>49.36930460410708</v>
      </c>
      <c r="D1770">
        <v>45.0</v>
      </c>
      <c r="E1770" s="50">
        <f>VLOOKUP(B1770,'SKU List'!$A$6:$C$11,3,1)</f>
        <v>40.632000000000005</v>
      </c>
      <c r="F1770" s="64">
        <f t="shared" si="27"/>
        <v>0.2150350611367167</v>
      </c>
    </row>
    <row r="1771" spans="8:8" ht="15.0" customHeight="1">
      <c r="A1771" s="25">
        <v>43030.0</v>
      </c>
      <c r="B1771" s="10">
        <v>8.4325322E7</v>
      </c>
      <c r="C1771" s="5">
        <v>45.512764059765516</v>
      </c>
      <c r="D1771">
        <v>23.0</v>
      </c>
      <c r="E1771" s="50">
        <f>VLOOKUP(B1771,'SKU List'!$A$6:$C$11,3,1)</f>
        <v>35.553</v>
      </c>
      <c r="F1771" s="64">
        <f t="shared" si="27"/>
        <v>0.28013849913553057</v>
      </c>
    </row>
    <row r="1772" spans="8:8" ht="15.0" customHeight="1">
      <c r="A1772" s="25">
        <v>43030.0</v>
      </c>
      <c r="B1772" s="10" t="s">
        <v>35</v>
      </c>
      <c r="C1772" s="5">
        <v>62.82557806360635</v>
      </c>
      <c r="D1772">
        <v>43.0</v>
      </c>
      <c r="E1772" s="50">
        <f>VLOOKUP(B1772,'SKU List'!$A$6:$C$11,3,1)</f>
        <v>5.079000000000001</v>
      </c>
      <c r="F1772" s="64">
        <f t="shared" si="27"/>
        <v>11.369674751645274</v>
      </c>
    </row>
    <row r="1773" spans="8:8" ht="15.0" customHeight="1">
      <c r="A1773" s="25">
        <v>43030.0</v>
      </c>
      <c r="B1773" s="10" t="s">
        <v>36</v>
      </c>
      <c r="C1773" s="5">
        <v>65.28182850823269</v>
      </c>
      <c r="D1773">
        <v>35.0</v>
      </c>
      <c r="E1773" s="50">
        <f>VLOOKUP(B1773,'SKU List'!$A$6:$C$11,3,1)</f>
        <v>10.158000000000001</v>
      </c>
      <c r="F1773" s="64">
        <f t="shared" si="27"/>
        <v>5.42664190866634</v>
      </c>
    </row>
    <row r="1774" spans="8:8">
      <c r="A1774" s="25">
        <v>43030.0</v>
      </c>
      <c r="B1774" s="10" t="s">
        <v>41</v>
      </c>
      <c r="C1774" s="5">
        <v>64.56198053074944</v>
      </c>
      <c r="D1774">
        <v>35.0</v>
      </c>
      <c r="E1774" s="50">
        <f>VLOOKUP(B1774,'SKU List'!$A$6:$C$11,3,1)</f>
        <v>50.79</v>
      </c>
      <c r="F1774" s="64">
        <f t="shared" si="27"/>
        <v>0.27115535599034135</v>
      </c>
    </row>
    <row r="1775" spans="8:8" ht="15.0" customHeight="1">
      <c r="A1775" s="25">
        <v>43030.0</v>
      </c>
      <c r="B1775" s="10" t="s">
        <v>33</v>
      </c>
      <c r="C1775" s="5">
        <v>54.408787133386795</v>
      </c>
      <c r="D1775">
        <v>31.0</v>
      </c>
      <c r="E1775" s="50">
        <f>VLOOKUP(B1775,'SKU List'!$A$6:$C$11,3,1)</f>
        <v>45.711</v>
      </c>
      <c r="F1775" s="64">
        <f t="shared" si="27"/>
        <v>0.19027776975753752</v>
      </c>
    </row>
    <row r="1776" spans="8:8" ht="15.0" customHeight="1">
      <c r="A1776" s="25">
        <v>43031.0</v>
      </c>
      <c r="B1776" s="10" t="s">
        <v>34</v>
      </c>
      <c r="C1776" s="5">
        <v>48.18069408119714</v>
      </c>
      <c r="D1776">
        <v>39.0</v>
      </c>
      <c r="E1776" s="50">
        <f>VLOOKUP(B1776,'SKU List'!$A$6:$C$11,3,1)</f>
        <v>40.632000000000005</v>
      </c>
      <c r="F1776" s="64">
        <f t="shared" si="27"/>
        <v>0.1857819964854581</v>
      </c>
    </row>
    <row r="1777" spans="8:8" ht="15.0" customHeight="1">
      <c r="A1777" s="25">
        <v>43031.0</v>
      </c>
      <c r="B1777" s="10">
        <v>8.4325322E7</v>
      </c>
      <c r="C1777" s="5">
        <v>39.61932132782618</v>
      </c>
      <c r="D1777">
        <v>25.0</v>
      </c>
      <c r="E1777" s="50">
        <f>VLOOKUP(B1777,'SKU List'!$A$6:$C$11,3,1)</f>
        <v>35.553</v>
      </c>
      <c r="F1777" s="64">
        <f t="shared" si="27"/>
        <v>0.1143735079409946</v>
      </c>
    </row>
    <row r="1778" spans="8:8" ht="15.0" customHeight="1">
      <c r="A1778" s="25">
        <v>43031.0</v>
      </c>
      <c r="B1778" s="10" t="s">
        <v>35</v>
      </c>
      <c r="C1778" s="5">
        <v>60.6118163572195</v>
      </c>
      <c r="D1778">
        <v>39.0</v>
      </c>
      <c r="E1778" s="50">
        <f>VLOOKUP(B1778,'SKU List'!$A$6:$C$11,3,1)</f>
        <v>5.079000000000001</v>
      </c>
      <c r="F1778" s="64">
        <f t="shared" si="27"/>
        <v>10.933809087855778</v>
      </c>
    </row>
    <row r="1779" spans="8:8" ht="15.0" customHeight="1">
      <c r="A1779" s="25">
        <v>43031.0</v>
      </c>
      <c r="B1779" s="10" t="s">
        <v>36</v>
      </c>
      <c r="C1779" s="5">
        <v>62.84373824378644</v>
      </c>
      <c r="D1779">
        <v>42.0</v>
      </c>
      <c r="E1779" s="50">
        <f>VLOOKUP(B1779,'SKU List'!$A$6:$C$11,3,1)</f>
        <v>10.158000000000001</v>
      </c>
      <c r="F1779" s="64">
        <f t="shared" si="27"/>
        <v>5.186625147055172</v>
      </c>
    </row>
    <row r="1780" spans="8:8">
      <c r="A1780" s="25">
        <v>43031.0</v>
      </c>
      <c r="B1780" s="10" t="s">
        <v>41</v>
      </c>
      <c r="C1780" s="5">
        <v>63.8927883776994</v>
      </c>
      <c r="D1780">
        <v>39.0</v>
      </c>
      <c r="E1780" s="50">
        <f>VLOOKUP(B1780,'SKU List'!$A$6:$C$11,3,1)</f>
        <v>50.79</v>
      </c>
      <c r="F1780" s="64">
        <f t="shared" si="27"/>
        <v>0.2579796884760661</v>
      </c>
    </row>
    <row r="1781" spans="8:8" ht="15.0" customHeight="1">
      <c r="A1781" s="25">
        <v>43031.0</v>
      </c>
      <c r="B1781" s="10" t="s">
        <v>33</v>
      </c>
      <c r="C1781" s="5">
        <v>51.00362830253373</v>
      </c>
      <c r="D1781">
        <v>30.0</v>
      </c>
      <c r="E1781" s="50">
        <f>VLOOKUP(B1781,'SKU List'!$A$6:$C$11,3,1)</f>
        <v>45.711</v>
      </c>
      <c r="F1781" s="64">
        <f t="shared" si="27"/>
        <v>0.11578456613361617</v>
      </c>
    </row>
    <row r="1782" spans="8:8" ht="15.0" customHeight="1">
      <c r="A1782" s="25">
        <v>43032.0</v>
      </c>
      <c r="B1782" s="10" t="s">
        <v>34</v>
      </c>
      <c r="C1782" s="5">
        <v>49.5844355526386</v>
      </c>
      <c r="D1782">
        <v>35.0</v>
      </c>
      <c r="E1782" s="50">
        <f>VLOOKUP(B1782,'SKU List'!$A$6:$C$11,3,1)</f>
        <v>40.632000000000005</v>
      </c>
      <c r="F1782" s="64">
        <f t="shared" si="27"/>
        <v>0.2203296798739564</v>
      </c>
    </row>
    <row r="1783" spans="8:8" ht="15.0" customHeight="1">
      <c r="A1783" s="25">
        <v>43032.0</v>
      </c>
      <c r="B1783" s="10">
        <v>8.4325322E7</v>
      </c>
      <c r="C1783" s="5">
        <v>39.71529009449649</v>
      </c>
      <c r="D1783">
        <v>23.0</v>
      </c>
      <c r="E1783" s="50">
        <f>VLOOKUP(B1783,'SKU List'!$A$6:$C$11,3,1)</f>
        <v>35.553</v>
      </c>
      <c r="F1783" s="64">
        <f t="shared" si="27"/>
        <v>0.1170728235169041</v>
      </c>
    </row>
    <row r="1784" spans="8:8" ht="15.0" customHeight="1">
      <c r="A1784" s="25">
        <v>43032.0</v>
      </c>
      <c r="B1784" s="10" t="s">
        <v>35</v>
      </c>
      <c r="C1784" s="5">
        <v>61.44804397194646</v>
      </c>
      <c r="D1784">
        <v>35.0</v>
      </c>
      <c r="E1784" s="50">
        <f>VLOOKUP(B1784,'SKU List'!$A$6:$C$11,3,1)</f>
        <v>5.079000000000001</v>
      </c>
      <c r="F1784" s="64">
        <f t="shared" si="27"/>
        <v>11.098453233303102</v>
      </c>
    </row>
    <row r="1785" spans="8:8" ht="15.0" customHeight="1">
      <c r="A1785" s="25">
        <v>43032.0</v>
      </c>
      <c r="B1785" s="10" t="s">
        <v>36</v>
      </c>
      <c r="C1785" s="5">
        <v>62.15958910304071</v>
      </c>
      <c r="D1785">
        <v>35.0</v>
      </c>
      <c r="E1785" s="50">
        <f>VLOOKUP(B1785,'SKU List'!$A$6:$C$11,3,1)</f>
        <v>10.158000000000001</v>
      </c>
      <c r="F1785" s="64">
        <f t="shared" si="27"/>
        <v>5.119274375176285</v>
      </c>
    </row>
    <row r="1786" spans="8:8">
      <c r="A1786" s="25">
        <v>43032.0</v>
      </c>
      <c r="B1786" s="10" t="s">
        <v>41</v>
      </c>
      <c r="C1786" s="5">
        <v>55.96218779994178</v>
      </c>
      <c r="D1786">
        <v>34.0</v>
      </c>
      <c r="E1786" s="50">
        <f>VLOOKUP(B1786,'SKU List'!$A$6:$C$11,3,1)</f>
        <v>50.79</v>
      </c>
      <c r="F1786" s="64">
        <f t="shared" si="27"/>
        <v>0.10183476668520933</v>
      </c>
    </row>
    <row r="1787" spans="8:8" ht="15.0" customHeight="1">
      <c r="A1787" s="25">
        <v>43032.0</v>
      </c>
      <c r="B1787" s="10" t="s">
        <v>33</v>
      </c>
      <c r="C1787" s="5">
        <v>53.08212785284167</v>
      </c>
      <c r="D1787">
        <v>26.0</v>
      </c>
      <c r="E1787" s="50">
        <f>VLOOKUP(B1787,'SKU List'!$A$6:$C$11,3,1)</f>
        <v>45.711</v>
      </c>
      <c r="F1787" s="64">
        <f t="shared" si="27"/>
        <v>0.16125501198489806</v>
      </c>
    </row>
    <row r="1788" spans="8:8" ht="15.0" customHeight="1">
      <c r="A1788" s="25">
        <v>43033.0</v>
      </c>
      <c r="B1788" s="10" t="s">
        <v>34</v>
      </c>
      <c r="C1788" s="5">
        <v>47.444255601872115</v>
      </c>
      <c r="D1788">
        <v>39.0</v>
      </c>
      <c r="E1788" s="50">
        <f>VLOOKUP(B1788,'SKU List'!$A$6:$C$11,3,1)</f>
        <v>40.632000000000005</v>
      </c>
      <c r="F1788" s="64">
        <f t="shared" si="27"/>
        <v>0.16765740307816768</v>
      </c>
    </row>
    <row r="1789" spans="8:8" ht="15.0" customHeight="1">
      <c r="A1789" s="25">
        <v>43033.0</v>
      </c>
      <c r="B1789" s="10">
        <v>8.4325322E7</v>
      </c>
      <c r="C1789" s="5">
        <v>44.11509869995241</v>
      </c>
      <c r="D1789">
        <v>24.0</v>
      </c>
      <c r="E1789" s="50">
        <f>VLOOKUP(B1789,'SKU List'!$A$6:$C$11,3,1)</f>
        <v>35.553</v>
      </c>
      <c r="F1789" s="64">
        <f t="shared" si="27"/>
        <v>0.24082633532901346</v>
      </c>
    </row>
    <row r="1790" spans="8:8" ht="15.0" customHeight="1">
      <c r="A1790" s="25">
        <v>43033.0</v>
      </c>
      <c r="B1790" s="10" t="s">
        <v>35</v>
      </c>
      <c r="C1790" s="5">
        <v>58.77493491127726</v>
      </c>
      <c r="D1790">
        <v>34.0</v>
      </c>
      <c r="E1790" s="50">
        <f>VLOOKUP(B1790,'SKU List'!$A$6:$C$11,3,1)</f>
        <v>5.079000000000001</v>
      </c>
      <c r="F1790" s="64">
        <f t="shared" si="27"/>
        <v>10.572147058727555</v>
      </c>
    </row>
    <row r="1791" spans="8:8" ht="15.0" customHeight="1">
      <c r="A1791" s="25">
        <v>43033.0</v>
      </c>
      <c r="B1791" s="10" t="s">
        <v>36</v>
      </c>
      <c r="C1791" s="5">
        <v>58.76406109757256</v>
      </c>
      <c r="D1791">
        <v>40.0</v>
      </c>
      <c r="E1791" s="50">
        <f>VLOOKUP(B1791,'SKU List'!$A$6:$C$11,3,1)</f>
        <v>10.158000000000001</v>
      </c>
      <c r="F1791" s="64">
        <f t="shared" si="27"/>
        <v>4.785003061387335</v>
      </c>
    </row>
    <row r="1792" spans="8:8">
      <c r="A1792" s="25">
        <v>43033.0</v>
      </c>
      <c r="B1792" s="10" t="s">
        <v>41</v>
      </c>
      <c r="C1792" s="5">
        <v>62.250904226474084</v>
      </c>
      <c r="D1792">
        <v>42.0</v>
      </c>
      <c r="E1792" s="50">
        <f>VLOOKUP(B1792,'SKU List'!$A$6:$C$11,3,1)</f>
        <v>50.79</v>
      </c>
      <c r="F1792" s="64">
        <f t="shared" si="27"/>
        <v>0.22565277075160634</v>
      </c>
    </row>
    <row r="1793" spans="8:8" ht="15.0" customHeight="1">
      <c r="A1793" s="25">
        <v>43033.0</v>
      </c>
      <c r="B1793" s="10" t="s">
        <v>33</v>
      </c>
      <c r="C1793" s="5">
        <v>50.864760575468786</v>
      </c>
      <c r="D1793">
        <v>28.0</v>
      </c>
      <c r="E1793" s="50">
        <f>VLOOKUP(B1793,'SKU List'!$A$6:$C$11,3,1)</f>
        <v>45.711</v>
      </c>
      <c r="F1793" s="64">
        <f t="shared" si="27"/>
        <v>0.1127466162514228</v>
      </c>
    </row>
    <row r="1794" spans="8:8" ht="15.0" customHeight="1">
      <c r="A1794" s="25">
        <v>43034.0</v>
      </c>
      <c r="B1794" s="10" t="s">
        <v>34</v>
      </c>
      <c r="C1794" s="5">
        <v>50.722684561168194</v>
      </c>
      <c r="D1794">
        <v>37.0</v>
      </c>
      <c r="E1794" s="50">
        <f>VLOOKUP(B1794,'SKU List'!$A$6:$C$11,3,1)</f>
        <v>40.632000000000005</v>
      </c>
      <c r="F1794" s="64">
        <f t="shared" si="27"/>
        <v>0.24834329004647046</v>
      </c>
    </row>
    <row r="1795" spans="8:8" ht="15.0" customHeight="1">
      <c r="A1795" s="25">
        <v>43034.0</v>
      </c>
      <c r="B1795" s="10">
        <v>8.4325322E7</v>
      </c>
      <c r="C1795" s="5">
        <v>42.775461541744924</v>
      </c>
      <c r="D1795">
        <v>24.0</v>
      </c>
      <c r="E1795" s="50">
        <f>VLOOKUP(B1795,'SKU List'!$A$6:$C$11,3,1)</f>
        <v>35.553</v>
      </c>
      <c r="F1795" s="64">
        <f t="shared" si="27"/>
        <v>0.20314633200418888</v>
      </c>
    </row>
    <row r="1796" spans="8:8" ht="15.0" customHeight="1">
      <c r="A1796" s="25">
        <v>43034.0</v>
      </c>
      <c r="B1796" s="10" t="s">
        <v>35</v>
      </c>
      <c r="C1796" s="5">
        <v>56.652365358715265</v>
      </c>
      <c r="D1796">
        <v>39.0</v>
      </c>
      <c r="E1796" s="50">
        <f>VLOOKUP(B1796,'SKU List'!$A$6:$C$11,3,1)</f>
        <v>5.079000000000001</v>
      </c>
      <c r="F1796" s="64">
        <f t="shared" si="27"/>
        <v>10.15423614071968</v>
      </c>
    </row>
    <row r="1797" spans="8:8" ht="15.0" customHeight="1">
      <c r="A1797" s="25">
        <v>43034.0</v>
      </c>
      <c r="B1797" s="10" t="s">
        <v>36</v>
      </c>
      <c r="C1797" s="5">
        <v>57.60212195634274</v>
      </c>
      <c r="D1797">
        <v>43.0</v>
      </c>
      <c r="E1797" s="50">
        <f>VLOOKUP(B1797,'SKU List'!$A$6:$C$11,3,1)</f>
        <v>10.158000000000001</v>
      </c>
      <c r="F1797" s="64">
        <f t="shared" si="28" ref="F1797:F1860">(C1797-E1797)/E1797</f>
        <v>4.670616455635237</v>
      </c>
    </row>
    <row r="1798" spans="8:8">
      <c r="A1798" s="25">
        <v>43034.0</v>
      </c>
      <c r="B1798" s="10" t="s">
        <v>41</v>
      </c>
      <c r="C1798" s="5">
        <v>60.04956117919223</v>
      </c>
      <c r="D1798">
        <v>37.0</v>
      </c>
      <c r="E1798" s="50">
        <f>VLOOKUP(B1798,'SKU List'!$A$6:$C$11,3,1)</f>
        <v>50.79</v>
      </c>
      <c r="F1798" s="64">
        <f t="shared" si="28"/>
        <v>0.18231071429793724</v>
      </c>
    </row>
    <row r="1799" spans="8:8" ht="15.0" customHeight="1">
      <c r="A1799" s="25">
        <v>43034.0</v>
      </c>
      <c r="B1799" s="10" t="s">
        <v>33</v>
      </c>
      <c r="C1799" s="5">
        <v>56.93299866887072</v>
      </c>
      <c r="D1799">
        <v>32.0</v>
      </c>
      <c r="E1799" s="50">
        <f>VLOOKUP(B1799,'SKU List'!$A$6:$C$11,3,1)</f>
        <v>45.711</v>
      </c>
      <c r="F1799" s="64">
        <f t="shared" si="28"/>
        <v>0.2454988661125488</v>
      </c>
    </row>
    <row r="1800" spans="8:8" ht="15.0" customHeight="1">
      <c r="A1800" s="25">
        <v>43035.0</v>
      </c>
      <c r="B1800" s="10" t="s">
        <v>34</v>
      </c>
      <c r="C1800" s="5">
        <v>46.678836288846554</v>
      </c>
      <c r="D1800">
        <v>46.0</v>
      </c>
      <c r="E1800" s="50">
        <f>VLOOKUP(B1800,'SKU List'!$A$6:$C$11,3,1)</f>
        <v>40.632000000000005</v>
      </c>
      <c r="F1800" s="64">
        <f t="shared" si="28"/>
        <v>0.14881955820157877</v>
      </c>
    </row>
    <row r="1801" spans="8:8" ht="15.0" customHeight="1">
      <c r="A1801" s="25">
        <v>43035.0</v>
      </c>
      <c r="B1801" s="10">
        <v>8.4325322E7</v>
      </c>
      <c r="C1801" s="5">
        <v>40.87715677106519</v>
      </c>
      <c r="D1801">
        <v>23.0</v>
      </c>
      <c r="E1801" s="50">
        <f>VLOOKUP(B1801,'SKU List'!$A$6:$C$11,3,1)</f>
        <v>35.553</v>
      </c>
      <c r="F1801" s="64">
        <f t="shared" si="28"/>
        <v>0.1497526726595559</v>
      </c>
    </row>
    <row r="1802" spans="8:8" ht="15.0" customHeight="1">
      <c r="A1802" s="25">
        <v>43035.0</v>
      </c>
      <c r="B1802" s="10" t="s">
        <v>35</v>
      </c>
      <c r="C1802" s="5">
        <v>65.54607916107753</v>
      </c>
      <c r="D1802">
        <v>42.0</v>
      </c>
      <c r="E1802" s="50">
        <f>VLOOKUP(B1802,'SKU List'!$A$6:$C$11,3,1)</f>
        <v>5.079000000000001</v>
      </c>
      <c r="F1802" s="64">
        <f t="shared" si="28"/>
        <v>11.905311904130246</v>
      </c>
    </row>
    <row r="1803" spans="8:8" ht="15.0" customHeight="1">
      <c r="A1803" s="25">
        <v>43035.0</v>
      </c>
      <c r="B1803" s="10" t="s">
        <v>36</v>
      </c>
      <c r="C1803" s="5">
        <v>58.4807016485943</v>
      </c>
      <c r="D1803">
        <v>41.0</v>
      </c>
      <c r="E1803" s="50">
        <f>VLOOKUP(B1803,'SKU List'!$A$6:$C$11,3,1)</f>
        <v>10.158000000000001</v>
      </c>
      <c r="F1803" s="64">
        <f t="shared" si="28"/>
        <v>4.757107860660986</v>
      </c>
    </row>
    <row r="1804" spans="8:8">
      <c r="A1804" s="25">
        <v>43035.0</v>
      </c>
      <c r="B1804" s="10" t="s">
        <v>41</v>
      </c>
      <c r="C1804" s="5">
        <v>58.74308969705934</v>
      </c>
      <c r="D1804">
        <v>43.0</v>
      </c>
      <c r="E1804" s="50">
        <f>VLOOKUP(B1804,'SKU List'!$A$6:$C$11,3,1)</f>
        <v>50.79</v>
      </c>
      <c r="F1804" s="64">
        <f t="shared" si="28"/>
        <v>0.1565877081523792</v>
      </c>
    </row>
    <row r="1805" spans="8:8" ht="15.0" customHeight="1">
      <c r="A1805" s="25">
        <v>43035.0</v>
      </c>
      <c r="B1805" s="10" t="s">
        <v>33</v>
      </c>
      <c r="C1805" s="5">
        <v>57.18817100483474</v>
      </c>
      <c r="D1805">
        <v>31.0</v>
      </c>
      <c r="E1805" s="50">
        <f>VLOOKUP(B1805,'SKU List'!$A$6:$C$11,3,1)</f>
        <v>45.711</v>
      </c>
      <c r="F1805" s="64">
        <f t="shared" si="28"/>
        <v>0.2510811621892924</v>
      </c>
    </row>
    <row r="1806" spans="8:8" ht="15.0" customHeight="1">
      <c r="A1806" s="25">
        <v>43036.0</v>
      </c>
      <c r="B1806" s="10" t="s">
        <v>34</v>
      </c>
      <c r="C1806" s="5">
        <v>50.050151515764675</v>
      </c>
      <c r="D1806">
        <v>46.0</v>
      </c>
      <c r="E1806" s="50">
        <f>VLOOKUP(B1806,'SKU List'!$A$6:$C$11,3,1)</f>
        <v>40.632000000000005</v>
      </c>
      <c r="F1806" s="64">
        <f t="shared" si="28"/>
        <v>0.23179148247107376</v>
      </c>
    </row>
    <row r="1807" spans="8:8" ht="15.0" customHeight="1">
      <c r="A1807" s="25">
        <v>43036.0</v>
      </c>
      <c r="B1807" s="10">
        <v>8.4325322E7</v>
      </c>
      <c r="C1807" s="5">
        <v>43.59052864788496</v>
      </c>
      <c r="D1807">
        <v>24.0</v>
      </c>
      <c r="E1807" s="50">
        <f>VLOOKUP(B1807,'SKU List'!$A$6:$C$11,3,1)</f>
        <v>35.553</v>
      </c>
      <c r="F1807" s="64">
        <f t="shared" si="28"/>
        <v>0.22607174212823003</v>
      </c>
    </row>
    <row r="1808" spans="8:8" ht="15.0" customHeight="1">
      <c r="A1808" s="25">
        <v>43036.0</v>
      </c>
      <c r="B1808" s="10" t="s">
        <v>35</v>
      </c>
      <c r="C1808" s="5">
        <v>65.43382889374702</v>
      </c>
      <c r="D1808">
        <v>35.0</v>
      </c>
      <c r="E1808" s="50">
        <f>VLOOKUP(B1808,'SKU List'!$A$6:$C$11,3,1)</f>
        <v>5.079000000000001</v>
      </c>
      <c r="F1808" s="64">
        <f t="shared" si="28"/>
        <v>11.883211044250249</v>
      </c>
    </row>
    <row r="1809" spans="8:8" ht="15.0" customHeight="1">
      <c r="A1809" s="25">
        <v>43036.0</v>
      </c>
      <c r="B1809" s="10" t="s">
        <v>36</v>
      </c>
      <c r="C1809" s="5">
        <v>58.14959188842898</v>
      </c>
      <c r="D1809">
        <v>33.0</v>
      </c>
      <c r="E1809" s="50">
        <f>VLOOKUP(B1809,'SKU List'!$A$6:$C$11,3,1)</f>
        <v>10.158000000000001</v>
      </c>
      <c r="F1809" s="64">
        <f t="shared" si="28"/>
        <v>4.724511900810097</v>
      </c>
    </row>
    <row r="1810" spans="8:8">
      <c r="A1810" s="25">
        <v>43036.0</v>
      </c>
      <c r="B1810" s="10" t="s">
        <v>41</v>
      </c>
      <c r="C1810" s="5">
        <v>64.26688472521509</v>
      </c>
      <c r="D1810">
        <v>44.0</v>
      </c>
      <c r="E1810" s="50">
        <f>VLOOKUP(B1810,'SKU List'!$A$6:$C$11,3,1)</f>
        <v>50.79</v>
      </c>
      <c r="F1810" s="64">
        <f t="shared" si="28"/>
        <v>0.2653452397167768</v>
      </c>
    </row>
    <row r="1811" spans="8:8" ht="15.0" customHeight="1">
      <c r="A1811" s="25">
        <v>43036.0</v>
      </c>
      <c r="B1811" s="10" t="s">
        <v>33</v>
      </c>
      <c r="C1811" s="5">
        <v>53.37776310645998</v>
      </c>
      <c r="D1811">
        <v>28.0</v>
      </c>
      <c r="E1811" s="50">
        <f>VLOOKUP(B1811,'SKU List'!$A$6:$C$11,3,1)</f>
        <v>45.711</v>
      </c>
      <c r="F1811" s="64">
        <f t="shared" si="28"/>
        <v>0.16772249800835645</v>
      </c>
    </row>
    <row r="1812" spans="8:8" ht="15.0" customHeight="1">
      <c r="A1812" s="25">
        <v>43037.0</v>
      </c>
      <c r="B1812" s="10" t="s">
        <v>34</v>
      </c>
      <c r="C1812" s="5">
        <v>47.90570581641206</v>
      </c>
      <c r="D1812">
        <v>36.0</v>
      </c>
      <c r="E1812" s="50">
        <f>VLOOKUP(B1812,'SKU List'!$A$6:$C$11,3,1)</f>
        <v>40.632000000000005</v>
      </c>
      <c r="F1812" s="64">
        <f t="shared" si="28"/>
        <v>0.17901422072287984</v>
      </c>
    </row>
    <row r="1813" spans="8:8" ht="15.0" customHeight="1">
      <c r="A1813" s="25">
        <v>43037.0</v>
      </c>
      <c r="B1813" s="10">
        <v>8.4325322E7</v>
      </c>
      <c r="C1813" s="5">
        <v>44.19450234332466</v>
      </c>
      <c r="D1813">
        <v>19.0</v>
      </c>
      <c r="E1813" s="50">
        <f>VLOOKUP(B1813,'SKU List'!$A$6:$C$11,3,1)</f>
        <v>35.553</v>
      </c>
      <c r="F1813" s="64">
        <f t="shared" si="28"/>
        <v>0.24305972332361997</v>
      </c>
    </row>
    <row r="1814" spans="8:8" ht="15.0" customHeight="1">
      <c r="A1814" s="25">
        <v>43037.0</v>
      </c>
      <c r="B1814" s="10" t="s">
        <v>35</v>
      </c>
      <c r="C1814" s="5">
        <v>56.77930815547406</v>
      </c>
      <c r="D1814">
        <v>37.0</v>
      </c>
      <c r="E1814" s="50">
        <f>VLOOKUP(B1814,'SKU List'!$A$6:$C$11,3,1)</f>
        <v>5.079000000000001</v>
      </c>
      <c r="F1814" s="64">
        <f t="shared" si="28"/>
        <v>10.179229800250848</v>
      </c>
    </row>
    <row r="1815" spans="8:8" ht="15.0" customHeight="1">
      <c r="A1815" s="25">
        <v>43037.0</v>
      </c>
      <c r="B1815" s="10" t="s">
        <v>36</v>
      </c>
      <c r="C1815" s="5">
        <v>61.75648149979147</v>
      </c>
      <c r="D1815">
        <v>38.0</v>
      </c>
      <c r="E1815" s="50">
        <f>VLOOKUP(B1815,'SKU List'!$A$6:$C$11,3,1)</f>
        <v>10.158000000000001</v>
      </c>
      <c r="F1815" s="64">
        <f t="shared" si="28"/>
        <v>5.079590618211406</v>
      </c>
    </row>
    <row r="1816" spans="8:8">
      <c r="A1816" s="25">
        <v>43037.0</v>
      </c>
      <c r="B1816" s="10" t="s">
        <v>41</v>
      </c>
      <c r="C1816" s="5">
        <v>61.750051791343765</v>
      </c>
      <c r="D1816">
        <v>36.0</v>
      </c>
      <c r="E1816" s="50">
        <f>VLOOKUP(B1816,'SKU List'!$A$6:$C$11,3,1)</f>
        <v>50.79</v>
      </c>
      <c r="F1816" s="64">
        <f t="shared" si="28"/>
        <v>0.21579152965827458</v>
      </c>
    </row>
    <row r="1817" spans="8:8" ht="15.0" customHeight="1">
      <c r="A1817" s="25">
        <v>43037.0</v>
      </c>
      <c r="B1817" s="10" t="s">
        <v>33</v>
      </c>
      <c r="C1817" s="5">
        <v>50.94622333905042</v>
      </c>
      <c r="D1817">
        <v>28.0</v>
      </c>
      <c r="E1817" s="50">
        <f>VLOOKUP(B1817,'SKU List'!$A$6:$C$11,3,1)</f>
        <v>45.711</v>
      </c>
      <c r="F1817" s="64">
        <f t="shared" si="28"/>
        <v>0.11452874229508042</v>
      </c>
    </row>
    <row r="1818" spans="8:8" ht="15.0" customHeight="1">
      <c r="A1818" s="25">
        <v>43038.0</v>
      </c>
      <c r="B1818" s="10" t="s">
        <v>34</v>
      </c>
      <c r="C1818" s="5">
        <v>51.88064447220651</v>
      </c>
      <c r="D1818">
        <v>40.0</v>
      </c>
      <c r="E1818" s="50">
        <f>VLOOKUP(B1818,'SKU List'!$A$6:$C$11,3,1)</f>
        <v>40.632000000000005</v>
      </c>
      <c r="F1818" s="64">
        <f t="shared" si="28"/>
        <v>0.27684200807753756</v>
      </c>
    </row>
    <row r="1819" spans="8:8" ht="15.0" customHeight="1">
      <c r="A1819" s="25">
        <v>43038.0</v>
      </c>
      <c r="B1819" s="10">
        <v>8.4325322E7</v>
      </c>
      <c r="C1819" s="5">
        <v>43.51093995912306</v>
      </c>
      <c r="D1819">
        <v>18.0</v>
      </c>
      <c r="E1819" s="50">
        <f>VLOOKUP(B1819,'SKU List'!$A$6:$C$11,3,1)</f>
        <v>35.553</v>
      </c>
      <c r="F1819" s="64">
        <f t="shared" si="28"/>
        <v>0.22383314935794618</v>
      </c>
    </row>
    <row r="1820" spans="8:8" ht="15.0" customHeight="1">
      <c r="A1820" s="25">
        <v>43038.0</v>
      </c>
      <c r="B1820" s="10" t="s">
        <v>35</v>
      </c>
      <c r="C1820" s="5">
        <v>58.35986426873876</v>
      </c>
      <c r="D1820">
        <v>34.0</v>
      </c>
      <c r="E1820" s="50">
        <f>VLOOKUP(B1820,'SKU List'!$A$6:$C$11,3,1)</f>
        <v>5.079000000000001</v>
      </c>
      <c r="F1820" s="64">
        <f t="shared" si="28"/>
        <v>10.490424152143877</v>
      </c>
    </row>
    <row r="1821" spans="8:8" ht="15.0" customHeight="1">
      <c r="A1821" s="25">
        <v>43038.0</v>
      </c>
      <c r="B1821" s="10" t="s">
        <v>36</v>
      </c>
      <c r="C1821" s="5">
        <v>56.724530168453384</v>
      </c>
      <c r="D1821">
        <v>42.0</v>
      </c>
      <c r="E1821" s="50">
        <f>VLOOKUP(B1821,'SKU List'!$A$6:$C$11,3,1)</f>
        <v>10.158000000000001</v>
      </c>
      <c r="F1821" s="64">
        <f t="shared" si="28"/>
        <v>4.584222304435261</v>
      </c>
    </row>
    <row r="1822" spans="8:8">
      <c r="A1822" s="25">
        <v>43038.0</v>
      </c>
      <c r="B1822" s="10" t="s">
        <v>41</v>
      </c>
      <c r="C1822" s="5">
        <v>57.47044114332579</v>
      </c>
      <c r="D1822">
        <v>33.0</v>
      </c>
      <c r="E1822" s="50">
        <f>VLOOKUP(B1822,'SKU List'!$A$6:$C$11,3,1)</f>
        <v>50.79</v>
      </c>
      <c r="F1822" s="64">
        <f t="shared" si="28"/>
        <v>0.13153063877388843</v>
      </c>
    </row>
    <row r="1823" spans="8:8" ht="15.0" customHeight="1">
      <c r="A1823" s="25">
        <v>43038.0</v>
      </c>
      <c r="B1823" s="10" t="s">
        <v>33</v>
      </c>
      <c r="C1823" s="5">
        <v>58.539426371782554</v>
      </c>
      <c r="D1823">
        <v>28.0</v>
      </c>
      <c r="E1823" s="50">
        <f>VLOOKUP(B1823,'SKU List'!$A$6:$C$11,3,1)</f>
        <v>45.711</v>
      </c>
      <c r="F1823" s="64">
        <f t="shared" si="28"/>
        <v>0.28064199802635154</v>
      </c>
    </row>
    <row r="1824" spans="8:8" ht="15.0" customHeight="1">
      <c r="A1824" s="25">
        <v>43039.0</v>
      </c>
      <c r="B1824" s="10" t="s">
        <v>34</v>
      </c>
      <c r="C1824" s="5">
        <v>46.831275677423726</v>
      </c>
      <c r="D1824">
        <v>40.0</v>
      </c>
      <c r="E1824" s="50">
        <f>VLOOKUP(B1824,'SKU List'!$A$6:$C$11,3,1)</f>
        <v>40.632000000000005</v>
      </c>
      <c r="F1824" s="64">
        <f t="shared" si="28"/>
        <v>0.15257126593383835</v>
      </c>
    </row>
    <row r="1825" spans="8:8" ht="15.0" customHeight="1">
      <c r="A1825" s="25">
        <v>43039.0</v>
      </c>
      <c r="B1825" s="10">
        <v>8.4325322E7</v>
      </c>
      <c r="C1825" s="5">
        <v>41.99272194237318</v>
      </c>
      <c r="D1825">
        <v>19.0</v>
      </c>
      <c r="E1825" s="50">
        <f>VLOOKUP(B1825,'SKU List'!$A$6:$C$11,3,1)</f>
        <v>35.553</v>
      </c>
      <c r="F1825" s="64">
        <f t="shared" si="28"/>
        <v>0.18113019836225305</v>
      </c>
    </row>
    <row r="1826" spans="8:8" ht="15.0" customHeight="1">
      <c r="A1826" s="25">
        <v>43039.0</v>
      </c>
      <c r="B1826" s="10" t="s">
        <v>35</v>
      </c>
      <c r="C1826" s="5">
        <v>59.49963778441419</v>
      </c>
      <c r="D1826">
        <v>40.0</v>
      </c>
      <c r="E1826" s="50">
        <f>VLOOKUP(B1826,'SKU List'!$A$6:$C$11,3,1)</f>
        <v>5.079000000000001</v>
      </c>
      <c r="F1826" s="64">
        <f t="shared" si="28"/>
        <v>10.71483319244225</v>
      </c>
    </row>
    <row r="1827" spans="8:8" ht="15.0" customHeight="1">
      <c r="A1827" s="25">
        <v>43039.0</v>
      </c>
      <c r="B1827" s="10" t="s">
        <v>36</v>
      </c>
      <c r="C1827" s="5">
        <v>65.5389636852258</v>
      </c>
      <c r="D1827">
        <v>40.0</v>
      </c>
      <c r="E1827" s="50">
        <f>VLOOKUP(B1827,'SKU List'!$A$6:$C$11,3,1)</f>
        <v>10.158000000000001</v>
      </c>
      <c r="F1827" s="64">
        <f t="shared" si="28"/>
        <v>5.451955472063968</v>
      </c>
    </row>
    <row r="1828" spans="8:8">
      <c r="A1828" s="25">
        <v>43039.0</v>
      </c>
      <c r="B1828" s="10" t="s">
        <v>41</v>
      </c>
      <c r="C1828" s="5">
        <v>62.51550834485173</v>
      </c>
      <c r="D1828">
        <v>34.0</v>
      </c>
      <c r="E1828" s="50">
        <f>VLOOKUP(B1828,'SKU List'!$A$6:$C$11,3,1)</f>
        <v>50.79</v>
      </c>
      <c r="F1828" s="64">
        <f t="shared" si="28"/>
        <v>0.2308625387842436</v>
      </c>
    </row>
    <row r="1829" spans="8:8" ht="15.0" customHeight="1">
      <c r="A1829" s="25">
        <v>43039.0</v>
      </c>
      <c r="B1829" s="10" t="s">
        <v>33</v>
      </c>
      <c r="C1829" s="5">
        <v>56.73157736626305</v>
      </c>
      <c r="D1829">
        <v>26.0</v>
      </c>
      <c r="E1829" s="50">
        <f>VLOOKUP(B1829,'SKU List'!$A$6:$C$11,3,1)</f>
        <v>45.711</v>
      </c>
      <c r="F1829" s="64">
        <f t="shared" si="28"/>
        <v>0.24109245840745236</v>
      </c>
    </row>
    <row r="1830" spans="8:8" ht="15.0" customHeight="1">
      <c r="A1830" s="25">
        <v>43040.0</v>
      </c>
      <c r="B1830" s="10" t="s">
        <v>34</v>
      </c>
      <c r="C1830" s="5">
        <v>47.01518209352529</v>
      </c>
      <c r="D1830">
        <v>46.0</v>
      </c>
      <c r="E1830" s="50">
        <f>VLOOKUP(B1830,'SKU List'!$A$6:$C$11,3,1)</f>
        <v>40.632000000000005</v>
      </c>
      <c r="F1830" s="64">
        <f t="shared" si="28"/>
        <v>0.15709741320942322</v>
      </c>
    </row>
    <row r="1831" spans="8:8" ht="15.0" customHeight="1">
      <c r="A1831" s="25">
        <v>43040.0</v>
      </c>
      <c r="B1831" s="10">
        <v>8.4325322E7</v>
      </c>
      <c r="C1831" s="5">
        <v>40.28053896301088</v>
      </c>
      <c r="D1831">
        <v>20.0</v>
      </c>
      <c r="E1831" s="50">
        <f>VLOOKUP(B1831,'SKU List'!$A$6:$C$11,3,1)</f>
        <v>35.553</v>
      </c>
      <c r="F1831" s="64">
        <f t="shared" si="28"/>
        <v>0.13297159066776043</v>
      </c>
    </row>
    <row r="1832" spans="8:8" ht="15.0" customHeight="1">
      <c r="A1832" s="25">
        <v>43040.0</v>
      </c>
      <c r="B1832" s="10" t="s">
        <v>35</v>
      </c>
      <c r="C1832" s="5">
        <v>64.66526858406048</v>
      </c>
      <c r="D1832">
        <v>41.0</v>
      </c>
      <c r="E1832" s="50">
        <f>VLOOKUP(B1832,'SKU List'!$A$6:$C$11,3,1)</f>
        <v>5.079000000000001</v>
      </c>
      <c r="F1832" s="64">
        <f t="shared" si="28"/>
        <v>11.731889857070383</v>
      </c>
    </row>
    <row r="1833" spans="8:8" ht="15.0" customHeight="1">
      <c r="A1833" s="25">
        <v>43040.0</v>
      </c>
      <c r="B1833" s="10" t="s">
        <v>36</v>
      </c>
      <c r="C1833" s="5">
        <v>62.920027126399454</v>
      </c>
      <c r="D1833">
        <v>41.0</v>
      </c>
      <c r="E1833" s="50">
        <f>VLOOKUP(B1833,'SKU List'!$A$6:$C$11,3,1)</f>
        <v>10.158000000000001</v>
      </c>
      <c r="F1833" s="64">
        <f t="shared" si="28"/>
        <v>5.194135373734933</v>
      </c>
    </row>
    <row r="1834" spans="8:8">
      <c r="A1834" s="25">
        <v>43040.0</v>
      </c>
      <c r="B1834" s="10" t="s">
        <v>41</v>
      </c>
      <c r="C1834" s="5">
        <v>62.33915695784503</v>
      </c>
      <c r="D1834">
        <v>36.0</v>
      </c>
      <c r="E1834" s="50">
        <f>VLOOKUP(B1834,'SKU List'!$A$6:$C$11,3,1)</f>
        <v>50.79</v>
      </c>
      <c r="F1834" s="64">
        <f t="shared" si="28"/>
        <v>0.2273903712905105</v>
      </c>
    </row>
    <row r="1835" spans="8:8" ht="15.0" customHeight="1">
      <c r="A1835" s="25">
        <v>43040.0</v>
      </c>
      <c r="B1835" s="10" t="s">
        <v>33</v>
      </c>
      <c r="C1835" s="5">
        <v>52.00094644147274</v>
      </c>
      <c r="D1835">
        <v>26.0</v>
      </c>
      <c r="E1835" s="50">
        <f>VLOOKUP(B1835,'SKU List'!$A$6:$C$11,3,1)</f>
        <v>45.711</v>
      </c>
      <c r="F1835" s="64">
        <f t="shared" si="28"/>
        <v>0.13760246858464578</v>
      </c>
    </row>
    <row r="1836" spans="8:8" ht="15.0" customHeight="1">
      <c r="A1836" s="25">
        <v>43041.0</v>
      </c>
      <c r="B1836" s="10" t="s">
        <v>34</v>
      </c>
      <c r="C1836" s="5">
        <v>51.95046986883133</v>
      </c>
      <c r="D1836">
        <v>41.0</v>
      </c>
      <c r="E1836" s="50">
        <f>VLOOKUP(B1836,'SKU List'!$A$6:$C$11,3,1)</f>
        <v>40.632000000000005</v>
      </c>
      <c r="F1836" s="64">
        <f t="shared" si="28"/>
        <v>0.2785604909635588</v>
      </c>
    </row>
    <row r="1837" spans="8:8" ht="15.0" customHeight="1">
      <c r="A1837" s="25">
        <v>43041.0</v>
      </c>
      <c r="B1837" s="10">
        <v>8.4325322E7</v>
      </c>
      <c r="C1837" s="5">
        <v>42.3177383405251</v>
      </c>
      <c r="D1837">
        <v>20.0</v>
      </c>
      <c r="E1837" s="50">
        <f>VLOOKUP(B1837,'SKU List'!$A$6:$C$11,3,1)</f>
        <v>35.553</v>
      </c>
      <c r="F1837" s="64">
        <f t="shared" si="28"/>
        <v>0.1902719416230728</v>
      </c>
    </row>
    <row r="1838" spans="8:8" ht="15.0" customHeight="1">
      <c r="A1838" s="25">
        <v>43041.0</v>
      </c>
      <c r="B1838" s="10" t="s">
        <v>35</v>
      </c>
      <c r="C1838" s="5">
        <v>63.47110407087696</v>
      </c>
      <c r="D1838">
        <v>36.0</v>
      </c>
      <c r="E1838" s="50">
        <f>VLOOKUP(B1838,'SKU List'!$A$6:$C$11,3,1)</f>
        <v>5.079000000000001</v>
      </c>
      <c r="F1838" s="64">
        <f t="shared" si="28"/>
        <v>11.496771819428421</v>
      </c>
    </row>
    <row r="1839" spans="8:8" ht="15.0" customHeight="1">
      <c r="A1839" s="25">
        <v>43041.0</v>
      </c>
      <c r="B1839" s="10" t="s">
        <v>36</v>
      </c>
      <c r="C1839" s="5">
        <v>65.82799979647119</v>
      </c>
      <c r="D1839">
        <v>34.0</v>
      </c>
      <c r="E1839" s="50">
        <f>VLOOKUP(B1839,'SKU List'!$A$6:$C$11,3,1)</f>
        <v>10.158000000000001</v>
      </c>
      <c r="F1839" s="64">
        <f t="shared" si="28"/>
        <v>5.48040950939862</v>
      </c>
    </row>
    <row r="1840" spans="8:8">
      <c r="A1840" s="25">
        <v>43041.0</v>
      </c>
      <c r="B1840" s="10" t="s">
        <v>41</v>
      </c>
      <c r="C1840" s="5">
        <v>57.4593509479719</v>
      </c>
      <c r="D1840">
        <v>39.0</v>
      </c>
      <c r="E1840" s="50">
        <f>VLOOKUP(B1840,'SKU List'!$A$6:$C$11,3,1)</f>
        <v>50.79</v>
      </c>
      <c r="F1840" s="64">
        <f t="shared" si="28"/>
        <v>0.131312284858671</v>
      </c>
    </row>
    <row r="1841" spans="8:8" ht="15.0" customHeight="1">
      <c r="A1841" s="25">
        <v>43041.0</v>
      </c>
      <c r="B1841" s="10" t="s">
        <v>33</v>
      </c>
      <c r="C1841" s="5">
        <v>53.424739268445954</v>
      </c>
      <c r="D1841">
        <v>24.0</v>
      </c>
      <c r="E1841" s="50">
        <f>VLOOKUP(B1841,'SKU List'!$A$6:$C$11,3,1)</f>
        <v>45.711</v>
      </c>
      <c r="F1841" s="64">
        <f t="shared" si="28"/>
        <v>0.1687501754161133</v>
      </c>
    </row>
    <row r="1842" spans="8:8" ht="15.0" customHeight="1">
      <c r="A1842" s="25">
        <v>43042.0</v>
      </c>
      <c r="B1842" s="10" t="s">
        <v>34</v>
      </c>
      <c r="C1842" s="5">
        <v>49.14834246623297</v>
      </c>
      <c r="D1842">
        <v>40.0</v>
      </c>
      <c r="E1842" s="50">
        <f>VLOOKUP(B1842,'SKU List'!$A$6:$C$11,3,1)</f>
        <v>40.632000000000005</v>
      </c>
      <c r="F1842" s="64">
        <f t="shared" si="28"/>
        <v>0.209596930159307</v>
      </c>
    </row>
    <row r="1843" spans="8:8" ht="15.0" customHeight="1">
      <c r="A1843" s="25">
        <v>43042.0</v>
      </c>
      <c r="B1843" s="10">
        <v>8.4325322E7</v>
      </c>
      <c r="C1843" s="5">
        <v>39.11855715820529</v>
      </c>
      <c r="D1843">
        <v>21.0</v>
      </c>
      <c r="E1843" s="50">
        <f>VLOOKUP(B1843,'SKU List'!$A$6:$C$11,3,1)</f>
        <v>35.553</v>
      </c>
      <c r="F1843" s="64">
        <f t="shared" si="28"/>
        <v>0.10028850331069937</v>
      </c>
    </row>
    <row r="1844" spans="8:8" ht="15.0" customHeight="1">
      <c r="A1844" s="25">
        <v>43042.0</v>
      </c>
      <c r="B1844" s="10" t="s">
        <v>35</v>
      </c>
      <c r="C1844" s="5">
        <v>57.291356974149515</v>
      </c>
      <c r="D1844">
        <v>34.0</v>
      </c>
      <c r="E1844" s="50">
        <f>VLOOKUP(B1844,'SKU List'!$A$6:$C$11,3,1)</f>
        <v>5.079000000000001</v>
      </c>
      <c r="F1844" s="64">
        <f t="shared" si="28"/>
        <v>10.280046657639202</v>
      </c>
    </row>
    <row r="1845" spans="8:8" ht="15.0" customHeight="1">
      <c r="A1845" s="25">
        <v>43042.0</v>
      </c>
      <c r="B1845" s="10" t="s">
        <v>36</v>
      </c>
      <c r="C1845" s="5">
        <v>58.86007692250237</v>
      </c>
      <c r="D1845">
        <v>44.0</v>
      </c>
      <c r="E1845" s="50">
        <f>VLOOKUP(B1845,'SKU List'!$A$6:$C$11,3,1)</f>
        <v>10.158000000000001</v>
      </c>
      <c r="F1845" s="64">
        <f t="shared" si="28"/>
        <v>4.794455298533409</v>
      </c>
    </row>
    <row r="1846" spans="8:8">
      <c r="A1846" s="25">
        <v>43042.0</v>
      </c>
      <c r="B1846" s="10" t="s">
        <v>41</v>
      </c>
      <c r="C1846" s="5">
        <v>58.036924625784785</v>
      </c>
      <c r="D1846">
        <v>39.0</v>
      </c>
      <c r="E1846" s="50">
        <f>VLOOKUP(B1846,'SKU List'!$A$6:$C$11,3,1)</f>
        <v>50.79</v>
      </c>
      <c r="F1846" s="64">
        <f t="shared" si="28"/>
        <v>0.14268408398867466</v>
      </c>
    </row>
    <row r="1847" spans="8:8" ht="15.0" customHeight="1">
      <c r="A1847" s="25">
        <v>43042.0</v>
      </c>
      <c r="B1847" s="10" t="s">
        <v>33</v>
      </c>
      <c r="C1847" s="5">
        <v>57.679562544784794</v>
      </c>
      <c r="D1847">
        <v>32.0</v>
      </c>
      <c r="E1847" s="50">
        <f>VLOOKUP(B1847,'SKU List'!$A$6:$C$11,3,1)</f>
        <v>45.711</v>
      </c>
      <c r="F1847" s="64">
        <f t="shared" si="28"/>
        <v>0.2618311247792609</v>
      </c>
    </row>
    <row r="1848" spans="8:8" ht="15.0" customHeight="1">
      <c r="A1848" s="25">
        <v>43043.0</v>
      </c>
      <c r="B1848" s="10" t="s">
        <v>34</v>
      </c>
      <c r="C1848" s="5">
        <v>51.28437123254255</v>
      </c>
      <c r="D1848">
        <v>45.0</v>
      </c>
      <c r="E1848" s="50">
        <f>VLOOKUP(B1848,'SKU List'!$A$6:$C$11,3,1)</f>
        <v>40.632000000000005</v>
      </c>
      <c r="F1848" s="64">
        <f t="shared" si="28"/>
        <v>0.2621670415569635</v>
      </c>
    </row>
    <row r="1849" spans="8:8" ht="15.0" customHeight="1">
      <c r="A1849" s="25">
        <v>43043.0</v>
      </c>
      <c r="B1849" s="10">
        <v>8.4325322E7</v>
      </c>
      <c r="C1849" s="5">
        <v>43.93400482716554</v>
      </c>
      <c r="D1849">
        <v>21.0</v>
      </c>
      <c r="E1849" s="50">
        <f>VLOOKUP(B1849,'SKU List'!$A$6:$C$11,3,1)</f>
        <v>35.553</v>
      </c>
      <c r="F1849" s="64">
        <f t="shared" si="28"/>
        <v>0.2357327040521346</v>
      </c>
    </row>
    <row r="1850" spans="8:8" ht="15.0" customHeight="1">
      <c r="A1850" s="25">
        <v>43043.0</v>
      </c>
      <c r="B1850" s="10" t="s">
        <v>35</v>
      </c>
      <c r="C1850" s="5">
        <v>57.27222478659991</v>
      </c>
      <c r="D1850">
        <v>43.0</v>
      </c>
      <c r="E1850" s="50">
        <f>VLOOKUP(B1850,'SKU List'!$A$6:$C$11,3,1)</f>
        <v>5.079000000000001</v>
      </c>
      <c r="F1850" s="64">
        <f t="shared" si="28"/>
        <v>10.276279737467986</v>
      </c>
    </row>
    <row r="1851" spans="8:8" ht="15.0" customHeight="1">
      <c r="A1851" s="25">
        <v>43043.0</v>
      </c>
      <c r="B1851" s="10" t="s">
        <v>36</v>
      </c>
      <c r="C1851" s="5">
        <v>63.06574560051277</v>
      </c>
      <c r="D1851">
        <v>40.0</v>
      </c>
      <c r="E1851" s="50">
        <f>VLOOKUP(B1851,'SKU List'!$A$6:$C$11,3,1)</f>
        <v>10.158000000000001</v>
      </c>
      <c r="F1851" s="64">
        <f t="shared" si="28"/>
        <v>5.208480567091235</v>
      </c>
    </row>
    <row r="1852" spans="8:8">
      <c r="A1852" s="25">
        <v>43043.0</v>
      </c>
      <c r="B1852" s="10" t="s">
        <v>41</v>
      </c>
      <c r="C1852" s="5">
        <v>59.99167496102421</v>
      </c>
      <c r="D1852">
        <v>39.0</v>
      </c>
      <c r="E1852" s="50">
        <f>VLOOKUP(B1852,'SKU List'!$A$6:$C$11,3,1)</f>
        <v>50.79</v>
      </c>
      <c r="F1852" s="64">
        <f t="shared" si="28"/>
        <v>0.1811709974606066</v>
      </c>
    </row>
    <row r="1853" spans="8:8" ht="15.0" customHeight="1">
      <c r="A1853" s="25">
        <v>43043.0</v>
      </c>
      <c r="B1853" s="10" t="s">
        <v>33</v>
      </c>
      <c r="C1853" s="5">
        <v>55.80501750369194</v>
      </c>
      <c r="D1853">
        <v>25.0</v>
      </c>
      <c r="E1853" s="50">
        <f>VLOOKUP(B1853,'SKU List'!$A$6:$C$11,3,1)</f>
        <v>45.711</v>
      </c>
      <c r="F1853" s="64">
        <f t="shared" si="28"/>
        <v>0.220822504510773</v>
      </c>
    </row>
    <row r="1854" spans="8:8" ht="15.0" customHeight="1">
      <c r="A1854" s="25">
        <v>43044.0</v>
      </c>
      <c r="B1854" s="10" t="s">
        <v>34</v>
      </c>
      <c r="C1854" s="5">
        <v>52.31345136978118</v>
      </c>
      <c r="D1854">
        <v>44.0</v>
      </c>
      <c r="E1854" s="50">
        <f>VLOOKUP(B1854,'SKU List'!$A$6:$C$11,3,1)</f>
        <v>40.632000000000005</v>
      </c>
      <c r="F1854" s="64">
        <f t="shared" si="28"/>
        <v>0.28749388092590006</v>
      </c>
    </row>
    <row r="1855" spans="8:8" ht="15.0" customHeight="1">
      <c r="A1855" s="25">
        <v>43044.0</v>
      </c>
      <c r="B1855" s="10">
        <v>8.4325322E7</v>
      </c>
      <c r="C1855" s="5">
        <v>40.3414946777311</v>
      </c>
      <c r="D1855">
        <v>19.0</v>
      </c>
      <c r="E1855" s="50">
        <f>VLOOKUP(B1855,'SKU List'!$A$6:$C$11,3,1)</f>
        <v>35.553</v>
      </c>
      <c r="F1855" s="64">
        <f t="shared" si="28"/>
        <v>0.1346860933741485</v>
      </c>
    </row>
    <row r="1856" spans="8:8" ht="15.0" customHeight="1">
      <c r="A1856" s="25">
        <v>43044.0</v>
      </c>
      <c r="B1856" s="10" t="s">
        <v>35</v>
      </c>
      <c r="C1856" s="5">
        <v>63.246690478074235</v>
      </c>
      <c r="D1856">
        <v>43.0</v>
      </c>
      <c r="E1856" s="50">
        <f>VLOOKUP(B1856,'SKU List'!$A$6:$C$11,3,1)</f>
        <v>5.079000000000001</v>
      </c>
      <c r="F1856" s="64">
        <f t="shared" si="28"/>
        <v>11.452587217577127</v>
      </c>
    </row>
    <row r="1857" spans="8:8" ht="15.0" customHeight="1">
      <c r="A1857" s="25">
        <v>43044.0</v>
      </c>
      <c r="B1857" s="10" t="s">
        <v>36</v>
      </c>
      <c r="C1857" s="5">
        <v>64.46105916307624</v>
      </c>
      <c r="D1857">
        <v>38.0</v>
      </c>
      <c r="E1857" s="50">
        <f>VLOOKUP(B1857,'SKU List'!$A$6:$C$11,3,1)</f>
        <v>10.158000000000001</v>
      </c>
      <c r="F1857" s="64">
        <f t="shared" si="28"/>
        <v>5.345841618731663</v>
      </c>
    </row>
    <row r="1858" spans="8:8">
      <c r="A1858" s="25">
        <v>43044.0</v>
      </c>
      <c r="B1858" s="10" t="s">
        <v>41</v>
      </c>
      <c r="C1858" s="5">
        <v>55.97527490118944</v>
      </c>
      <c r="D1858">
        <v>41.0</v>
      </c>
      <c r="E1858" s="50">
        <f>VLOOKUP(B1858,'SKU List'!$A$6:$C$11,3,1)</f>
        <v>50.79</v>
      </c>
      <c r="F1858" s="64">
        <f t="shared" si="28"/>
        <v>0.10209243751111316</v>
      </c>
    </row>
    <row r="1859" spans="8:8" ht="15.0" customHeight="1">
      <c r="A1859" s="25">
        <v>43044.0</v>
      </c>
      <c r="B1859" s="10" t="s">
        <v>33</v>
      </c>
      <c r="C1859" s="5">
        <v>53.33918263017149</v>
      </c>
      <c r="D1859">
        <v>27.0</v>
      </c>
      <c r="E1859" s="50">
        <f>VLOOKUP(B1859,'SKU List'!$A$6:$C$11,3,1)</f>
        <v>45.711</v>
      </c>
      <c r="F1859" s="64">
        <f t="shared" si="28"/>
        <v>0.16687848942642897</v>
      </c>
    </row>
    <row r="1860" spans="8:8" ht="15.0" customHeight="1">
      <c r="A1860" s="25">
        <v>43045.0</v>
      </c>
      <c r="B1860" s="10" t="s">
        <v>34</v>
      </c>
      <c r="C1860" s="5">
        <v>51.68053084338688</v>
      </c>
      <c r="D1860">
        <v>46.0</v>
      </c>
      <c r="E1860" s="50">
        <f>VLOOKUP(B1860,'SKU List'!$A$6:$C$11,3,1)</f>
        <v>40.632000000000005</v>
      </c>
      <c r="F1860" s="64">
        <f t="shared" si="28"/>
        <v>0.27191698275710957</v>
      </c>
    </row>
    <row r="1861" spans="8:8" ht="15.0" customHeight="1">
      <c r="A1861" s="25">
        <v>43045.0</v>
      </c>
      <c r="B1861" s="10">
        <v>8.4325322E7</v>
      </c>
      <c r="C1861" s="5">
        <v>42.01060818402406</v>
      </c>
      <c r="D1861">
        <v>22.0</v>
      </c>
      <c r="E1861" s="50">
        <f>VLOOKUP(B1861,'SKU List'!$A$6:$C$11,3,1)</f>
        <v>35.553</v>
      </c>
      <c r="F1861" s="64">
        <f t="shared" si="29" ref="F1861:F1924">(C1861-E1861)/E1861</f>
        <v>0.18163328506804097</v>
      </c>
    </row>
    <row r="1862" spans="8:8" ht="15.0" customHeight="1">
      <c r="A1862" s="25">
        <v>43045.0</v>
      </c>
      <c r="B1862" s="10" t="s">
        <v>35</v>
      </c>
      <c r="C1862" s="5">
        <v>64.09420950386675</v>
      </c>
      <c r="D1862">
        <v>34.0</v>
      </c>
      <c r="E1862" s="50">
        <f>VLOOKUP(B1862,'SKU List'!$A$6:$C$11,3,1)</f>
        <v>5.079000000000001</v>
      </c>
      <c r="F1862" s="64">
        <f t="shared" si="29"/>
        <v>11.619454519367345</v>
      </c>
    </row>
    <row r="1863" spans="8:8" ht="15.0" customHeight="1">
      <c r="A1863" s="25">
        <v>43045.0</v>
      </c>
      <c r="B1863" s="10" t="s">
        <v>36</v>
      </c>
      <c r="C1863" s="5">
        <v>57.326644318670915</v>
      </c>
      <c r="D1863">
        <v>42.0</v>
      </c>
      <c r="E1863" s="50">
        <f>VLOOKUP(B1863,'SKU List'!$A$6:$C$11,3,1)</f>
        <v>10.158000000000001</v>
      </c>
      <c r="F1863" s="64">
        <f t="shared" si="29"/>
        <v>4.643497176478727</v>
      </c>
    </row>
    <row r="1864" spans="8:8">
      <c r="A1864" s="25">
        <v>43045.0</v>
      </c>
      <c r="B1864" s="10" t="s">
        <v>41</v>
      </c>
      <c r="C1864" s="5">
        <v>61.79911944155371</v>
      </c>
      <c r="D1864">
        <v>41.0</v>
      </c>
      <c r="E1864" s="50">
        <f>VLOOKUP(B1864,'SKU List'!$A$6:$C$11,3,1)</f>
        <v>50.79</v>
      </c>
      <c r="F1864" s="64">
        <f t="shared" si="29"/>
        <v>0.21675761845941538</v>
      </c>
    </row>
    <row r="1865" spans="8:8" ht="15.0" customHeight="1">
      <c r="A1865" s="25">
        <v>43045.0</v>
      </c>
      <c r="B1865" s="10" t="s">
        <v>33</v>
      </c>
      <c r="C1865" s="5">
        <v>58.845039226938646</v>
      </c>
      <c r="D1865">
        <v>24.0</v>
      </c>
      <c r="E1865" s="50">
        <f>VLOOKUP(B1865,'SKU List'!$A$6:$C$11,3,1)</f>
        <v>45.711</v>
      </c>
      <c r="F1865" s="64">
        <f t="shared" si="29"/>
        <v>0.2873277597720165</v>
      </c>
    </row>
    <row r="1866" spans="8:8" ht="15.0" customHeight="1">
      <c r="A1866" s="25">
        <v>43046.0</v>
      </c>
      <c r="B1866" s="10" t="s">
        <v>34</v>
      </c>
      <c r="C1866" s="5">
        <v>50.329611191283256</v>
      </c>
      <c r="D1866">
        <v>45.0</v>
      </c>
      <c r="E1866" s="50">
        <f>VLOOKUP(B1866,'SKU List'!$A$6:$C$11,3,1)</f>
        <v>40.632000000000005</v>
      </c>
      <c r="F1866" s="64">
        <f t="shared" si="29"/>
        <v>0.23866930476676634</v>
      </c>
    </row>
    <row r="1867" spans="8:8" ht="15.0" customHeight="1">
      <c r="A1867" s="25">
        <v>43046.0</v>
      </c>
      <c r="B1867" s="10">
        <v>8.4325322E7</v>
      </c>
      <c r="C1867" s="5">
        <v>43.08468308535969</v>
      </c>
      <c r="D1867">
        <v>19.0</v>
      </c>
      <c r="E1867" s="50">
        <f>VLOOKUP(B1867,'SKU List'!$A$6:$C$11,3,1)</f>
        <v>35.553</v>
      </c>
      <c r="F1867" s="64">
        <f t="shared" si="29"/>
        <v>0.2118438130498044</v>
      </c>
    </row>
    <row r="1868" spans="8:8" ht="15.0" customHeight="1">
      <c r="A1868" s="25">
        <v>43046.0</v>
      </c>
      <c r="B1868" s="10" t="s">
        <v>35</v>
      </c>
      <c r="C1868" s="5">
        <v>61.44261336245803</v>
      </c>
      <c r="D1868">
        <v>34.0</v>
      </c>
      <c r="E1868" s="50">
        <f>VLOOKUP(B1868,'SKU List'!$A$6:$C$11,3,1)</f>
        <v>5.079000000000001</v>
      </c>
      <c r="F1868" s="64">
        <f t="shared" si="29"/>
        <v>11.097384005209298</v>
      </c>
    </row>
    <row r="1869" spans="8:8" ht="15.0" customHeight="1">
      <c r="A1869" s="25">
        <v>43046.0</v>
      </c>
      <c r="B1869" s="10" t="s">
        <v>36</v>
      </c>
      <c r="C1869" s="5">
        <v>57.19747943838624</v>
      </c>
      <c r="D1869">
        <v>40.0</v>
      </c>
      <c r="E1869" s="50">
        <f>VLOOKUP(B1869,'SKU List'!$A$6:$C$11,3,1)</f>
        <v>10.158000000000001</v>
      </c>
      <c r="F1869" s="64">
        <f t="shared" si="29"/>
        <v>4.63078159464326</v>
      </c>
    </row>
    <row r="1870" spans="8:8">
      <c r="A1870" s="25">
        <v>43046.0</v>
      </c>
      <c r="B1870" s="10" t="s">
        <v>41</v>
      </c>
      <c r="C1870" s="5">
        <v>60.16889619088308</v>
      </c>
      <c r="D1870">
        <v>38.0</v>
      </c>
      <c r="E1870" s="50">
        <f>VLOOKUP(B1870,'SKU List'!$A$6:$C$11,3,1)</f>
        <v>50.79</v>
      </c>
      <c r="F1870" s="64">
        <f t="shared" si="29"/>
        <v>0.18466029121644187</v>
      </c>
    </row>
    <row r="1871" spans="8:8" ht="15.0" customHeight="1">
      <c r="A1871" s="25">
        <v>43046.0</v>
      </c>
      <c r="B1871" s="10" t="s">
        <v>33</v>
      </c>
      <c r="C1871" s="5">
        <v>57.393253384783876</v>
      </c>
      <c r="D1871">
        <v>29.0</v>
      </c>
      <c r="E1871" s="50">
        <f>VLOOKUP(B1871,'SKU List'!$A$6:$C$11,3,1)</f>
        <v>45.711</v>
      </c>
      <c r="F1871" s="64">
        <f t="shared" si="29"/>
        <v>0.2555676617178333</v>
      </c>
    </row>
    <row r="1872" spans="8:8" ht="15.0" customHeight="1">
      <c r="A1872" s="25">
        <v>43047.0</v>
      </c>
      <c r="B1872" s="10" t="s">
        <v>34</v>
      </c>
      <c r="C1872" s="5">
        <v>45.211983749969065</v>
      </c>
      <c r="D1872">
        <v>39.0</v>
      </c>
      <c r="E1872" s="50">
        <f>VLOOKUP(B1872,'SKU List'!$A$6:$C$11,3,1)</f>
        <v>40.632000000000005</v>
      </c>
      <c r="F1872" s="64">
        <f t="shared" si="29"/>
        <v>0.11271863924909084</v>
      </c>
    </row>
    <row r="1873" spans="8:8" ht="15.0" customHeight="1">
      <c r="A1873" s="25">
        <v>43047.0</v>
      </c>
      <c r="B1873" s="10">
        <v>8.4325322E7</v>
      </c>
      <c r="C1873" s="5">
        <v>39.94091617583633</v>
      </c>
      <c r="D1873">
        <v>24.0</v>
      </c>
      <c r="E1873" s="50">
        <f>VLOOKUP(B1873,'SKU List'!$A$6:$C$11,3,1)</f>
        <v>35.553</v>
      </c>
      <c r="F1873" s="64">
        <f t="shared" si="29"/>
        <v>0.12341901318696963</v>
      </c>
    </row>
    <row r="1874" spans="8:8" ht="15.0" customHeight="1">
      <c r="A1874" s="25">
        <v>43047.0</v>
      </c>
      <c r="B1874" s="10" t="s">
        <v>35</v>
      </c>
      <c r="C1874" s="5">
        <v>57.77833710886391</v>
      </c>
      <c r="D1874">
        <v>34.0</v>
      </c>
      <c r="E1874" s="50">
        <f>VLOOKUP(B1874,'SKU List'!$A$6:$C$11,3,1)</f>
        <v>5.079000000000001</v>
      </c>
      <c r="F1874" s="64">
        <f t="shared" si="29"/>
        <v>10.375927763115554</v>
      </c>
    </row>
    <row r="1875" spans="8:8" ht="15.0" customHeight="1">
      <c r="A1875" s="25">
        <v>43047.0</v>
      </c>
      <c r="B1875" s="10" t="s">
        <v>36</v>
      </c>
      <c r="C1875" s="5">
        <v>59.04177668188306</v>
      </c>
      <c r="D1875">
        <v>36.0</v>
      </c>
      <c r="E1875" s="50">
        <f>VLOOKUP(B1875,'SKU List'!$A$6:$C$11,3,1)</f>
        <v>10.158000000000001</v>
      </c>
      <c r="F1875" s="64">
        <f t="shared" si="29"/>
        <v>4.812342654251137</v>
      </c>
    </row>
    <row r="1876" spans="8:8">
      <c r="A1876" s="25">
        <v>43047.0</v>
      </c>
      <c r="B1876" s="10" t="s">
        <v>41</v>
      </c>
      <c r="C1876" s="5">
        <v>65.66730117043741</v>
      </c>
      <c r="D1876">
        <v>34.0</v>
      </c>
      <c r="E1876" s="50">
        <f>VLOOKUP(B1876,'SKU List'!$A$6:$C$11,3,1)</f>
        <v>50.79</v>
      </c>
      <c r="F1876" s="64">
        <f t="shared" si="29"/>
        <v>0.2929179202685059</v>
      </c>
    </row>
    <row r="1877" spans="8:8" ht="15.0" customHeight="1">
      <c r="A1877" s="25">
        <v>43047.0</v>
      </c>
      <c r="B1877" s="10" t="s">
        <v>33</v>
      </c>
      <c r="C1877" s="5">
        <v>55.16950819414734</v>
      </c>
      <c r="D1877">
        <v>30.0</v>
      </c>
      <c r="E1877" s="50">
        <f>VLOOKUP(B1877,'SKU List'!$A$6:$C$11,3,1)</f>
        <v>45.711</v>
      </c>
      <c r="F1877" s="64">
        <f t="shared" si="29"/>
        <v>0.20691973910322115</v>
      </c>
    </row>
    <row r="1878" spans="8:8" ht="15.0" customHeight="1">
      <c r="A1878" s="25">
        <v>43048.0</v>
      </c>
      <c r="B1878" s="10" t="s">
        <v>34</v>
      </c>
      <c r="C1878" s="5">
        <v>46.87013210464739</v>
      </c>
      <c r="D1878">
        <v>45.0</v>
      </c>
      <c r="E1878" s="50">
        <f>VLOOKUP(B1878,'SKU List'!$A$6:$C$11,3,1)</f>
        <v>40.632000000000005</v>
      </c>
      <c r="F1878" s="64">
        <f t="shared" si="29"/>
        <v>0.1535275670566889</v>
      </c>
    </row>
    <row r="1879" spans="8:8" ht="15.0" customHeight="1">
      <c r="A1879" s="25">
        <v>43048.0</v>
      </c>
      <c r="B1879" s="10">
        <v>8.4325322E7</v>
      </c>
      <c r="C1879" s="5">
        <v>42.7317289096471</v>
      </c>
      <c r="D1879">
        <v>20.0</v>
      </c>
      <c r="E1879" s="50">
        <f>VLOOKUP(B1879,'SKU List'!$A$6:$C$11,3,1)</f>
        <v>35.553</v>
      </c>
      <c r="F1879" s="64">
        <f t="shared" si="29"/>
        <v>0.20191626331525064</v>
      </c>
    </row>
    <row r="1880" spans="8:8" ht="15.0" customHeight="1">
      <c r="A1880" s="25">
        <v>43048.0</v>
      </c>
      <c r="B1880" s="10" t="s">
        <v>35</v>
      </c>
      <c r="C1880" s="5">
        <v>59.62832369619511</v>
      </c>
      <c r="D1880">
        <v>37.0</v>
      </c>
      <c r="E1880" s="50">
        <f>VLOOKUP(B1880,'SKU List'!$A$6:$C$11,3,1)</f>
        <v>5.079000000000001</v>
      </c>
      <c r="F1880" s="64">
        <f t="shared" si="29"/>
        <v>10.740170052410928</v>
      </c>
    </row>
    <row r="1881" spans="8:8" ht="15.0" customHeight="1">
      <c r="A1881" s="25">
        <v>43048.0</v>
      </c>
      <c r="B1881" s="10" t="s">
        <v>36</v>
      </c>
      <c r="C1881" s="5">
        <v>65.5714925009263</v>
      </c>
      <c r="D1881">
        <v>44.0</v>
      </c>
      <c r="E1881" s="50">
        <f>VLOOKUP(B1881,'SKU List'!$A$6:$C$11,3,1)</f>
        <v>10.158000000000001</v>
      </c>
      <c r="F1881" s="64">
        <f t="shared" si="29"/>
        <v>5.455157757523754</v>
      </c>
    </row>
    <row r="1882" spans="8:8">
      <c r="A1882" s="25">
        <v>43048.0</v>
      </c>
      <c r="B1882" s="10" t="s">
        <v>41</v>
      </c>
      <c r="C1882" s="5">
        <v>58.56601752273986</v>
      </c>
      <c r="D1882">
        <v>36.0</v>
      </c>
      <c r="E1882" s="50">
        <f>VLOOKUP(B1882,'SKU List'!$A$6:$C$11,3,1)</f>
        <v>50.79</v>
      </c>
      <c r="F1882" s="64">
        <f t="shared" si="29"/>
        <v>0.1531013491384104</v>
      </c>
    </row>
    <row r="1883" spans="8:8" ht="15.0" customHeight="1">
      <c r="A1883" s="25">
        <v>43048.0</v>
      </c>
      <c r="B1883" s="10" t="s">
        <v>33</v>
      </c>
      <c r="C1883" s="5">
        <v>51.02497720008916</v>
      </c>
      <c r="D1883">
        <v>26.0</v>
      </c>
      <c r="E1883" s="50">
        <f>VLOOKUP(B1883,'SKU List'!$A$6:$C$11,3,1)</f>
        <v>45.711</v>
      </c>
      <c r="F1883" s="64">
        <f t="shared" si="29"/>
        <v>0.11625160683619179</v>
      </c>
    </row>
    <row r="1884" spans="8:8" ht="15.0" customHeight="1">
      <c r="A1884" s="25">
        <v>43049.0</v>
      </c>
      <c r="B1884" s="10" t="s">
        <v>34</v>
      </c>
      <c r="C1884" s="5">
        <v>45.17095035647831</v>
      </c>
      <c r="D1884">
        <v>37.0</v>
      </c>
      <c r="E1884" s="50">
        <f>VLOOKUP(B1884,'SKU List'!$A$6:$C$11,3,1)</f>
        <v>40.632000000000005</v>
      </c>
      <c r="F1884" s="64">
        <f t="shared" si="29"/>
        <v>0.11170876049611887</v>
      </c>
    </row>
    <row r="1885" spans="8:8" ht="15.0" customHeight="1">
      <c r="A1885" s="25">
        <v>43049.0</v>
      </c>
      <c r="B1885" s="10">
        <v>8.4325322E7</v>
      </c>
      <c r="C1885" s="5">
        <v>41.90057558080951</v>
      </c>
      <c r="D1885">
        <v>22.0</v>
      </c>
      <c r="E1885" s="50">
        <f>VLOOKUP(B1885,'SKU List'!$A$6:$C$11,3,1)</f>
        <v>35.553</v>
      </c>
      <c r="F1885" s="64">
        <f t="shared" si="29"/>
        <v>0.1785383956574554</v>
      </c>
    </row>
    <row r="1886" spans="8:8" ht="15.0" customHeight="1">
      <c r="A1886" s="25">
        <v>43049.0</v>
      </c>
      <c r="B1886" s="10" t="s">
        <v>35</v>
      </c>
      <c r="C1886" s="5">
        <v>63.619759712328424</v>
      </c>
      <c r="D1886">
        <v>44.0</v>
      </c>
      <c r="E1886" s="50">
        <f>VLOOKUP(B1886,'SKU List'!$A$6:$C$11,3,1)</f>
        <v>5.079000000000001</v>
      </c>
      <c r="F1886" s="64">
        <f t="shared" si="29"/>
        <v>11.526040502525776</v>
      </c>
    </row>
    <row r="1887" spans="8:8" ht="15.0" customHeight="1">
      <c r="A1887" s="25">
        <v>43049.0</v>
      </c>
      <c r="B1887" s="10" t="s">
        <v>36</v>
      </c>
      <c r="C1887" s="5">
        <v>65.67347815852702</v>
      </c>
      <c r="D1887">
        <v>39.0</v>
      </c>
      <c r="E1887" s="50">
        <f>VLOOKUP(B1887,'SKU List'!$A$6:$C$11,3,1)</f>
        <v>10.158000000000001</v>
      </c>
      <c r="F1887" s="64">
        <f t="shared" si="29"/>
        <v>5.465197692314137</v>
      </c>
    </row>
    <row r="1888" spans="8:8">
      <c r="A1888" s="25">
        <v>43049.0</v>
      </c>
      <c r="B1888" s="10" t="s">
        <v>41</v>
      </c>
      <c r="C1888" s="5">
        <v>60.750314092082256</v>
      </c>
      <c r="D1888">
        <v>36.0</v>
      </c>
      <c r="E1888" s="50">
        <f>VLOOKUP(B1888,'SKU List'!$A$6:$C$11,3,1)</f>
        <v>50.79</v>
      </c>
      <c r="F1888" s="64">
        <f t="shared" si="29"/>
        <v>0.19610777893448034</v>
      </c>
    </row>
    <row r="1889" spans="8:8" ht="15.0" customHeight="1">
      <c r="A1889" s="25">
        <v>43049.0</v>
      </c>
      <c r="B1889" s="10" t="s">
        <v>33</v>
      </c>
      <c r="C1889" s="5">
        <v>57.15327125962888</v>
      </c>
      <c r="D1889">
        <v>32.0</v>
      </c>
      <c r="E1889" s="50">
        <f>VLOOKUP(B1889,'SKU List'!$A$6:$C$11,3,1)</f>
        <v>45.711</v>
      </c>
      <c r="F1889" s="64">
        <f t="shared" si="29"/>
        <v>0.25031767538730026</v>
      </c>
    </row>
    <row r="1890" spans="8:8" ht="15.0" customHeight="1">
      <c r="A1890" s="25">
        <v>43050.0</v>
      </c>
      <c r="B1890" s="10" t="s">
        <v>34</v>
      </c>
      <c r="C1890" s="5">
        <v>50.980384450551796</v>
      </c>
      <c r="D1890">
        <v>38.0</v>
      </c>
      <c r="E1890" s="50">
        <f>VLOOKUP(B1890,'SKU List'!$A$6:$C$11,3,1)</f>
        <v>40.632000000000005</v>
      </c>
      <c r="F1890" s="64">
        <f t="shared" si="29"/>
        <v>0.25468557911379675</v>
      </c>
    </row>
    <row r="1891" spans="8:8" ht="15.0" customHeight="1">
      <c r="A1891" s="25">
        <v>43050.0</v>
      </c>
      <c r="B1891" s="10">
        <v>8.4325322E7</v>
      </c>
      <c r="C1891" s="5">
        <v>45.74675972370028</v>
      </c>
      <c r="D1891">
        <v>22.0</v>
      </c>
      <c r="E1891" s="50">
        <f>VLOOKUP(B1891,'SKU List'!$A$6:$C$11,3,1)</f>
        <v>35.553</v>
      </c>
      <c r="F1891" s="64">
        <f t="shared" si="29"/>
        <v>0.2867201002362749</v>
      </c>
    </row>
    <row r="1892" spans="8:8" ht="15.0" customHeight="1">
      <c r="A1892" s="25">
        <v>43050.0</v>
      </c>
      <c r="B1892" s="10" t="s">
        <v>35</v>
      </c>
      <c r="C1892" s="5">
        <v>56.856213857716625</v>
      </c>
      <c r="D1892">
        <v>44.0</v>
      </c>
      <c r="E1892" s="50">
        <f>VLOOKUP(B1892,'SKU List'!$A$6:$C$11,3,1)</f>
        <v>5.079000000000001</v>
      </c>
      <c r="F1892" s="64">
        <f t="shared" si="29"/>
        <v>10.194371698703803</v>
      </c>
    </row>
    <row r="1893" spans="8:8" ht="15.0" customHeight="1">
      <c r="A1893" s="25">
        <v>43050.0</v>
      </c>
      <c r="B1893" s="10" t="s">
        <v>36</v>
      </c>
      <c r="C1893" s="5">
        <v>62.43880776457773</v>
      </c>
      <c r="D1893">
        <v>33.0</v>
      </c>
      <c r="E1893" s="50">
        <f>VLOOKUP(B1893,'SKU List'!$A$6:$C$11,3,1)</f>
        <v>10.158000000000001</v>
      </c>
      <c r="F1893" s="64">
        <f t="shared" si="29"/>
        <v>5.146761937839902</v>
      </c>
    </row>
    <row r="1894" spans="8:8">
      <c r="A1894" s="25">
        <v>43050.0</v>
      </c>
      <c r="B1894" s="10" t="s">
        <v>41</v>
      </c>
      <c r="C1894" s="5">
        <v>59.5582769568774</v>
      </c>
      <c r="D1894">
        <v>43.0</v>
      </c>
      <c r="E1894" s="50">
        <f>VLOOKUP(B1894,'SKU List'!$A$6:$C$11,3,1)</f>
        <v>50.79</v>
      </c>
      <c r="F1894" s="64">
        <f t="shared" si="29"/>
        <v>0.1726378609347785</v>
      </c>
    </row>
    <row r="1895" spans="8:8" ht="15.0" customHeight="1">
      <c r="A1895" s="25">
        <v>43050.0</v>
      </c>
      <c r="B1895" s="10" t="s">
        <v>33</v>
      </c>
      <c r="C1895" s="5">
        <v>56.36562866293403</v>
      </c>
      <c r="D1895">
        <v>31.0</v>
      </c>
      <c r="E1895" s="50">
        <f>VLOOKUP(B1895,'SKU List'!$A$6:$C$11,3,1)</f>
        <v>45.711</v>
      </c>
      <c r="F1895" s="64">
        <f t="shared" si="29"/>
        <v>0.2330867551122056</v>
      </c>
    </row>
    <row r="1896" spans="8:8" ht="15.0" customHeight="1">
      <c r="A1896" s="25">
        <v>43051.0</v>
      </c>
      <c r="B1896" s="10" t="s">
        <v>34</v>
      </c>
      <c r="C1896" s="5">
        <v>46.22004250141146</v>
      </c>
      <c r="D1896">
        <v>39.0</v>
      </c>
      <c r="E1896" s="50">
        <f>VLOOKUP(B1896,'SKU List'!$A$6:$C$11,3,1)</f>
        <v>40.632000000000005</v>
      </c>
      <c r="F1896" s="64">
        <f t="shared" si="29"/>
        <v>0.137528118266673</v>
      </c>
    </row>
    <row r="1897" spans="8:8" ht="15.0" customHeight="1">
      <c r="A1897" s="25">
        <v>43051.0</v>
      </c>
      <c r="B1897" s="10">
        <v>8.4325322E7</v>
      </c>
      <c r="C1897" s="5">
        <v>39.42860038325278</v>
      </c>
      <c r="D1897">
        <v>23.0</v>
      </c>
      <c r="E1897" s="50">
        <f>VLOOKUP(B1897,'SKU List'!$A$6:$C$11,3,1)</f>
        <v>35.553</v>
      </c>
      <c r="F1897" s="64">
        <f t="shared" si="29"/>
        <v>0.10900909580774566</v>
      </c>
    </row>
    <row r="1898" spans="8:8" ht="15.0" customHeight="1">
      <c r="A1898" s="25">
        <v>43051.0</v>
      </c>
      <c r="B1898" s="10" t="s">
        <v>35</v>
      </c>
      <c r="C1898" s="5">
        <v>56.73109951539829</v>
      </c>
      <c r="D1898">
        <v>35.0</v>
      </c>
      <c r="E1898" s="50">
        <f>VLOOKUP(B1898,'SKU List'!$A$6:$C$11,3,1)</f>
        <v>5.079000000000001</v>
      </c>
      <c r="F1898" s="64">
        <f t="shared" si="29"/>
        <v>10.169738042015807</v>
      </c>
    </row>
    <row r="1899" spans="8:8" ht="15.0" customHeight="1">
      <c r="A1899" s="25">
        <v>43051.0</v>
      </c>
      <c r="B1899" s="10" t="s">
        <v>36</v>
      </c>
      <c r="C1899" s="5">
        <v>61.50130405033476</v>
      </c>
      <c r="D1899">
        <v>43.0</v>
      </c>
      <c r="E1899" s="50">
        <f>VLOOKUP(B1899,'SKU List'!$A$6:$C$11,3,1)</f>
        <v>10.158000000000001</v>
      </c>
      <c r="F1899" s="64">
        <f t="shared" si="29"/>
        <v>5.054469782470442</v>
      </c>
    </row>
    <row r="1900" spans="8:8">
      <c r="A1900" s="25">
        <v>43051.0</v>
      </c>
      <c r="B1900" s="10" t="s">
        <v>41</v>
      </c>
      <c r="C1900" s="5">
        <v>57.05447307626812</v>
      </c>
      <c r="D1900">
        <v>42.0</v>
      </c>
      <c r="E1900" s="50">
        <f>VLOOKUP(B1900,'SKU List'!$A$6:$C$11,3,1)</f>
        <v>50.79</v>
      </c>
      <c r="F1900" s="64">
        <f t="shared" si="29"/>
        <v>0.12334067880031735</v>
      </c>
    </row>
    <row r="1901" spans="8:8" ht="15.0" customHeight="1">
      <c r="A1901" s="25">
        <v>43051.0</v>
      </c>
      <c r="B1901" s="10" t="s">
        <v>33</v>
      </c>
      <c r="C1901" s="5">
        <v>51.04366442548905</v>
      </c>
      <c r="D1901">
        <v>31.0</v>
      </c>
      <c r="E1901" s="50">
        <f>VLOOKUP(B1901,'SKU List'!$A$6:$C$11,3,1)</f>
        <v>45.711</v>
      </c>
      <c r="F1901" s="64">
        <f t="shared" si="29"/>
        <v>0.11666041927520837</v>
      </c>
    </row>
    <row r="1902" spans="8:8" ht="15.0" customHeight="1">
      <c r="A1902" s="25">
        <v>43052.0</v>
      </c>
      <c r="B1902" s="10" t="s">
        <v>34</v>
      </c>
      <c r="C1902" s="5">
        <v>49.33692012460332</v>
      </c>
      <c r="D1902">
        <v>47.0</v>
      </c>
      <c r="E1902" s="50">
        <f>VLOOKUP(B1902,'SKU List'!$A$6:$C$11,3,1)</f>
        <v>40.632000000000005</v>
      </c>
      <c r="F1902" s="64">
        <f t="shared" si="29"/>
        <v>0.214238042050682</v>
      </c>
    </row>
    <row r="1903" spans="8:8" ht="15.0" customHeight="1">
      <c r="A1903" s="25">
        <v>43052.0</v>
      </c>
      <c r="B1903" s="10">
        <v>8.4325322E7</v>
      </c>
      <c r="C1903" s="5">
        <v>43.38468634631962</v>
      </c>
      <c r="D1903">
        <v>21.0</v>
      </c>
      <c r="E1903" s="50">
        <f>VLOOKUP(B1903,'SKU List'!$A$6:$C$11,3,1)</f>
        <v>35.553</v>
      </c>
      <c r="F1903" s="64">
        <f t="shared" si="29"/>
        <v>0.22028201125979865</v>
      </c>
    </row>
    <row r="1904" spans="8:8" ht="15.0" customHeight="1">
      <c r="A1904" s="25">
        <v>43052.0</v>
      </c>
      <c r="B1904" s="10" t="s">
        <v>35</v>
      </c>
      <c r="C1904" s="5">
        <v>59.58851955553266</v>
      </c>
      <c r="D1904">
        <v>36.0</v>
      </c>
      <c r="E1904" s="50">
        <f>VLOOKUP(B1904,'SKU List'!$A$6:$C$11,3,1)</f>
        <v>5.079000000000001</v>
      </c>
      <c r="F1904" s="64">
        <f t="shared" si="29"/>
        <v>10.732333048933384</v>
      </c>
    </row>
    <row r="1905" spans="8:8" ht="15.0" customHeight="1">
      <c r="A1905" s="25">
        <v>43052.0</v>
      </c>
      <c r="B1905" s="10" t="s">
        <v>36</v>
      </c>
      <c r="C1905" s="5">
        <v>60.9231810526037</v>
      </c>
      <c r="D1905">
        <v>37.0</v>
      </c>
      <c r="E1905" s="50">
        <f>VLOOKUP(B1905,'SKU List'!$A$6:$C$11,3,1)</f>
        <v>10.158000000000001</v>
      </c>
      <c r="F1905" s="64">
        <f t="shared" si="29"/>
        <v>4.9975567092541535</v>
      </c>
    </row>
    <row r="1906" spans="8:8">
      <c r="A1906" s="25">
        <v>43052.0</v>
      </c>
      <c r="B1906" s="10" t="s">
        <v>41</v>
      </c>
      <c r="C1906" s="5">
        <v>59.17184853497336</v>
      </c>
      <c r="D1906">
        <v>39.0</v>
      </c>
      <c r="E1906" s="50">
        <f>VLOOKUP(B1906,'SKU List'!$A$6:$C$11,3,1)</f>
        <v>50.79</v>
      </c>
      <c r="F1906" s="64">
        <f t="shared" si="29"/>
        <v>0.16502950452792592</v>
      </c>
    </row>
    <row r="1907" spans="8:8" ht="15.0" customHeight="1">
      <c r="A1907" s="25">
        <v>43052.0</v>
      </c>
      <c r="B1907" s="10" t="s">
        <v>33</v>
      </c>
      <c r="C1907" s="5">
        <v>52.23954580548191</v>
      </c>
      <c r="D1907">
        <v>29.0</v>
      </c>
      <c r="E1907" s="50">
        <f>VLOOKUP(B1907,'SKU List'!$A$6:$C$11,3,1)</f>
        <v>45.711</v>
      </c>
      <c r="F1907" s="64">
        <f t="shared" si="29"/>
        <v>0.14282220484088975</v>
      </c>
    </row>
    <row r="1908" spans="8:8" ht="15.0" customHeight="1">
      <c r="A1908" s="25">
        <v>43053.0</v>
      </c>
      <c r="B1908" s="10" t="s">
        <v>34</v>
      </c>
      <c r="C1908" s="5">
        <v>52.794095619285095</v>
      </c>
      <c r="D1908">
        <v>47.0</v>
      </c>
      <c r="E1908" s="50">
        <f>VLOOKUP(B1908,'SKU List'!$A$6:$C$11,3,1)</f>
        <v>40.632000000000005</v>
      </c>
      <c r="F1908" s="64">
        <f t="shared" si="29"/>
        <v>0.29932308572763067</v>
      </c>
    </row>
    <row r="1909" spans="8:8" ht="15.0" customHeight="1">
      <c r="A1909" s="25">
        <v>43053.0</v>
      </c>
      <c r="B1909" s="10">
        <v>8.4325322E7</v>
      </c>
      <c r="C1909" s="5">
        <v>42.04978328301814</v>
      </c>
      <c r="D1909">
        <v>20.0</v>
      </c>
      <c r="E1909" s="50">
        <f>VLOOKUP(B1909,'SKU List'!$A$6:$C$11,3,1)</f>
        <v>35.553</v>
      </c>
      <c r="F1909" s="64">
        <f t="shared" si="29"/>
        <v>0.18273516392479228</v>
      </c>
    </row>
    <row r="1910" spans="8:8" ht="15.0" customHeight="1">
      <c r="A1910" s="25">
        <v>43053.0</v>
      </c>
      <c r="B1910" s="10" t="s">
        <v>35</v>
      </c>
      <c r="C1910" s="5">
        <v>56.98736678518644</v>
      </c>
      <c r="D1910">
        <v>33.0</v>
      </c>
      <c r="E1910" s="50">
        <f>VLOOKUP(B1910,'SKU List'!$A$6:$C$11,3,1)</f>
        <v>5.079000000000001</v>
      </c>
      <c r="F1910" s="64">
        <f t="shared" si="29"/>
        <v>10.220194287297979</v>
      </c>
    </row>
    <row r="1911" spans="8:8" ht="15.0" customHeight="1">
      <c r="A1911" s="25">
        <v>43053.0</v>
      </c>
      <c r="B1911" s="10" t="s">
        <v>36</v>
      </c>
      <c r="C1911" s="5">
        <v>59.290939350275686</v>
      </c>
      <c r="D1911">
        <v>38.0</v>
      </c>
      <c r="E1911" s="50">
        <f>VLOOKUP(B1911,'SKU List'!$A$6:$C$11,3,1)</f>
        <v>10.158000000000001</v>
      </c>
      <c r="F1911" s="64">
        <f t="shared" si="29"/>
        <v>4.836871367422296</v>
      </c>
    </row>
    <row r="1912" spans="8:8">
      <c r="A1912" s="25">
        <v>43053.0</v>
      </c>
      <c r="B1912" s="10" t="s">
        <v>41</v>
      </c>
      <c r="C1912" s="5">
        <v>65.31030779525865</v>
      </c>
      <c r="D1912">
        <v>34.0</v>
      </c>
      <c r="E1912" s="50">
        <f>VLOOKUP(B1912,'SKU List'!$A$6:$C$11,3,1)</f>
        <v>50.79</v>
      </c>
      <c r="F1912" s="64">
        <f t="shared" si="29"/>
        <v>0.28588910799879214</v>
      </c>
    </row>
    <row r="1913" spans="8:8" ht="15.0" customHeight="1">
      <c r="A1913" s="25">
        <v>43053.0</v>
      </c>
      <c r="B1913" s="10" t="s">
        <v>33</v>
      </c>
      <c r="C1913" s="5">
        <v>56.17726003561347</v>
      </c>
      <c r="D1913">
        <v>32.0</v>
      </c>
      <c r="E1913" s="50">
        <f>VLOOKUP(B1913,'SKU List'!$A$6:$C$11,3,1)</f>
        <v>45.711</v>
      </c>
      <c r="F1913" s="64">
        <f t="shared" si="29"/>
        <v>0.22896589520276242</v>
      </c>
    </row>
    <row r="1914" spans="8:8" ht="15.0" customHeight="1">
      <c r="A1914" s="25">
        <v>43054.0</v>
      </c>
      <c r="B1914" s="10" t="s">
        <v>34</v>
      </c>
      <c r="C1914" s="5">
        <v>50.93286160118433</v>
      </c>
      <c r="D1914">
        <v>40.0</v>
      </c>
      <c r="E1914" s="50">
        <f>VLOOKUP(B1914,'SKU List'!$A$6:$C$11,3,1)</f>
        <v>40.632000000000005</v>
      </c>
      <c r="F1914" s="64">
        <f t="shared" si="29"/>
        <v>0.25351598742824183</v>
      </c>
    </row>
    <row r="1915" spans="8:8" ht="15.0" customHeight="1">
      <c r="A1915" s="25">
        <v>43054.0</v>
      </c>
      <c r="B1915" s="10">
        <v>8.4325322E7</v>
      </c>
      <c r="C1915" s="5">
        <v>44.34951910020156</v>
      </c>
      <c r="D1915">
        <v>20.0</v>
      </c>
      <c r="E1915" s="50">
        <f>VLOOKUP(B1915,'SKU List'!$A$6:$C$11,3,1)</f>
        <v>35.553</v>
      </c>
      <c r="F1915" s="64">
        <f t="shared" si="29"/>
        <v>0.24741988299725945</v>
      </c>
    </row>
    <row r="1916" spans="8:8" ht="15.0" customHeight="1">
      <c r="A1916" s="25">
        <v>43054.0</v>
      </c>
      <c r="B1916" s="10" t="s">
        <v>35</v>
      </c>
      <c r="C1916" s="5">
        <v>63.21053982822677</v>
      </c>
      <c r="D1916">
        <v>39.0</v>
      </c>
      <c r="E1916" s="50">
        <f>VLOOKUP(B1916,'SKU List'!$A$6:$C$11,3,1)</f>
        <v>5.079000000000001</v>
      </c>
      <c r="F1916" s="64">
        <f t="shared" si="29"/>
        <v>11.445469546805821</v>
      </c>
    </row>
    <row r="1917" spans="8:8" ht="15.0" customHeight="1">
      <c r="A1917" s="25">
        <v>43054.0</v>
      </c>
      <c r="B1917" s="10" t="s">
        <v>36</v>
      </c>
      <c r="C1917" s="5">
        <v>58.344014142023724</v>
      </c>
      <c r="D1917">
        <v>34.0</v>
      </c>
      <c r="E1917" s="50">
        <f>VLOOKUP(B1917,'SKU List'!$A$6:$C$11,3,1)</f>
        <v>10.158000000000001</v>
      </c>
      <c r="F1917" s="64">
        <f t="shared" si="29"/>
        <v>4.743651717072624</v>
      </c>
    </row>
    <row r="1918" spans="8:8">
      <c r="A1918" s="25">
        <v>43054.0</v>
      </c>
      <c r="B1918" s="10" t="s">
        <v>41</v>
      </c>
      <c r="C1918" s="5">
        <v>56.1332044123765</v>
      </c>
      <c r="D1918">
        <v>34.0</v>
      </c>
      <c r="E1918" s="50">
        <f>VLOOKUP(B1918,'SKU List'!$A$6:$C$11,3,1)</f>
        <v>50.79</v>
      </c>
      <c r="F1918" s="64">
        <f t="shared" si="29"/>
        <v>0.10520189825509946</v>
      </c>
    </row>
    <row r="1919" spans="8:8" ht="15.0" customHeight="1">
      <c r="A1919" s="25">
        <v>43054.0</v>
      </c>
      <c r="B1919" s="10" t="s">
        <v>33</v>
      </c>
      <c r="C1919" s="5">
        <v>52.988619838752136</v>
      </c>
      <c r="D1919">
        <v>31.0</v>
      </c>
      <c r="E1919" s="50">
        <f>VLOOKUP(B1919,'SKU List'!$A$6:$C$11,3,1)</f>
        <v>45.711</v>
      </c>
      <c r="F1919" s="64">
        <f t="shared" si="29"/>
        <v>0.15920937714668543</v>
      </c>
    </row>
    <row r="1920" spans="8:8" ht="15.0" customHeight="1">
      <c r="A1920" s="25">
        <v>43055.0</v>
      </c>
      <c r="B1920" s="10" t="s">
        <v>34</v>
      </c>
      <c r="C1920" s="5">
        <v>46.63642089359593</v>
      </c>
      <c r="D1920">
        <v>43.0</v>
      </c>
      <c r="E1920" s="50">
        <f>VLOOKUP(B1920,'SKU List'!$A$6:$C$11,3,1)</f>
        <v>40.632000000000005</v>
      </c>
      <c r="F1920" s="64">
        <f t="shared" si="29"/>
        <v>0.14777566680438883</v>
      </c>
    </row>
    <row r="1921" spans="8:8" ht="15.0" customHeight="1">
      <c r="A1921" s="25">
        <v>43055.0</v>
      </c>
      <c r="B1921" s="10">
        <v>8.4325322E7</v>
      </c>
      <c r="C1921" s="5">
        <v>39.787720670690774</v>
      </c>
      <c r="D1921">
        <v>20.0</v>
      </c>
      <c r="E1921" s="50">
        <f>VLOOKUP(B1921,'SKU List'!$A$6:$C$11,3,1)</f>
        <v>35.553</v>
      </c>
      <c r="F1921" s="64">
        <f t="shared" si="29"/>
        <v>0.11911007990017093</v>
      </c>
    </row>
    <row r="1922" spans="8:8" ht="15.0" customHeight="1">
      <c r="A1922" s="25">
        <v>43055.0</v>
      </c>
      <c r="B1922" s="10" t="s">
        <v>35</v>
      </c>
      <c r="C1922" s="5">
        <v>61.711830788678604</v>
      </c>
      <c r="D1922">
        <v>36.0</v>
      </c>
      <c r="E1922" s="50">
        <f>VLOOKUP(B1922,'SKU List'!$A$6:$C$11,3,1)</f>
        <v>5.079000000000001</v>
      </c>
      <c r="F1922" s="64">
        <f t="shared" si="29"/>
        <v>11.150389995802048</v>
      </c>
    </row>
    <row r="1923" spans="8:8" ht="15.0" customHeight="1">
      <c r="A1923" s="25">
        <v>43055.0</v>
      </c>
      <c r="B1923" s="10" t="s">
        <v>36</v>
      </c>
      <c r="C1923" s="5">
        <v>65.74924761955535</v>
      </c>
      <c r="D1923">
        <v>36.0</v>
      </c>
      <c r="E1923" s="50">
        <f>VLOOKUP(B1923,'SKU List'!$A$6:$C$11,3,1)</f>
        <v>10.158000000000001</v>
      </c>
      <c r="F1923" s="64">
        <f t="shared" si="29"/>
        <v>5.472656784756383</v>
      </c>
    </row>
    <row r="1924" spans="8:8">
      <c r="A1924" s="25">
        <v>43055.0</v>
      </c>
      <c r="B1924" s="10" t="s">
        <v>41</v>
      </c>
      <c r="C1924" s="5">
        <v>63.025844854243275</v>
      </c>
      <c r="D1924">
        <v>35.0</v>
      </c>
      <c r="E1924" s="50">
        <f>VLOOKUP(B1924,'SKU List'!$A$6:$C$11,3,1)</f>
        <v>50.79</v>
      </c>
      <c r="F1924" s="64">
        <f t="shared" si="29"/>
        <v>0.2409105110108934</v>
      </c>
    </row>
    <row r="1925" spans="8:8" ht="15.0" customHeight="1">
      <c r="A1925" s="25">
        <v>43055.0</v>
      </c>
      <c r="B1925" s="10" t="s">
        <v>33</v>
      </c>
      <c r="C1925" s="5">
        <v>57.78463192406917</v>
      </c>
      <c r="D1925">
        <v>26.0</v>
      </c>
      <c r="E1925" s="50">
        <f>VLOOKUP(B1925,'SKU List'!$A$6:$C$11,3,1)</f>
        <v>45.711</v>
      </c>
      <c r="F1925" s="64">
        <f t="shared" si="30" ref="F1925:F1988">(C1925-E1925)/E1925</f>
        <v>0.26412968265995423</v>
      </c>
    </row>
    <row r="1926" spans="8:8" ht="15.0" customHeight="1">
      <c r="A1926" s="25">
        <v>43056.0</v>
      </c>
      <c r="B1926" s="10" t="s">
        <v>34</v>
      </c>
      <c r="C1926" s="5">
        <v>49.13921561193181</v>
      </c>
      <c r="D1926">
        <v>35.0</v>
      </c>
      <c r="E1926" s="50">
        <f>VLOOKUP(B1926,'SKU List'!$A$6:$C$11,3,1)</f>
        <v>40.632000000000005</v>
      </c>
      <c r="F1926" s="64">
        <f t="shared" si="30"/>
        <v>0.20937230783450986</v>
      </c>
    </row>
    <row r="1927" spans="8:8" ht="15.0" customHeight="1">
      <c r="A1927" s="25">
        <v>43056.0</v>
      </c>
      <c r="B1927" s="10">
        <v>8.4325322E7</v>
      </c>
      <c r="C1927" s="5">
        <v>39.35598723002633</v>
      </c>
      <c r="D1927">
        <v>23.0</v>
      </c>
      <c r="E1927" s="50">
        <f>VLOOKUP(B1927,'SKU List'!$A$6:$C$11,3,1)</f>
        <v>35.553</v>
      </c>
      <c r="F1927" s="64">
        <f t="shared" si="30"/>
        <v>0.10696670407634609</v>
      </c>
    </row>
    <row r="1928" spans="8:8" ht="15.0" customHeight="1">
      <c r="A1928" s="25">
        <v>43056.0</v>
      </c>
      <c r="B1928" s="10" t="s">
        <v>35</v>
      </c>
      <c r="C1928" s="5">
        <v>62.52940228702373</v>
      </c>
      <c r="D1928">
        <v>36.0</v>
      </c>
      <c r="E1928" s="50">
        <f>VLOOKUP(B1928,'SKU List'!$A$6:$C$11,3,1)</f>
        <v>5.079000000000001</v>
      </c>
      <c r="F1928" s="64">
        <f t="shared" si="30"/>
        <v>11.311360954326387</v>
      </c>
    </row>
    <row r="1929" spans="8:8" ht="15.0" customHeight="1">
      <c r="A1929" s="25">
        <v>43056.0</v>
      </c>
      <c r="B1929" s="10" t="s">
        <v>36</v>
      </c>
      <c r="C1929" s="5">
        <v>59.93650488065651</v>
      </c>
      <c r="D1929">
        <v>40.0</v>
      </c>
      <c r="E1929" s="50">
        <f>VLOOKUP(B1929,'SKU List'!$A$6:$C$11,3,1)</f>
        <v>10.158000000000001</v>
      </c>
      <c r="F1929" s="64">
        <f t="shared" si="30"/>
        <v>4.900423792149685</v>
      </c>
    </row>
    <row r="1930" spans="8:8">
      <c r="A1930" s="25">
        <v>43056.0</v>
      </c>
      <c r="B1930" s="10" t="s">
        <v>41</v>
      </c>
      <c r="C1930" s="5">
        <v>56.433298621558635</v>
      </c>
      <c r="D1930">
        <v>38.0</v>
      </c>
      <c r="E1930" s="50">
        <f>VLOOKUP(B1930,'SKU List'!$A$6:$C$11,3,1)</f>
        <v>50.79</v>
      </c>
      <c r="F1930" s="64">
        <f t="shared" si="30"/>
        <v>0.1111104276739247</v>
      </c>
    </row>
    <row r="1931" spans="8:8" ht="15.0" customHeight="1">
      <c r="A1931" s="25">
        <v>43056.0</v>
      </c>
      <c r="B1931" s="10" t="s">
        <v>33</v>
      </c>
      <c r="C1931" s="5">
        <v>55.87171885544886</v>
      </c>
      <c r="D1931">
        <v>26.0</v>
      </c>
      <c r="E1931" s="50">
        <f>VLOOKUP(B1931,'SKU List'!$A$6:$C$11,3,1)</f>
        <v>45.711</v>
      </c>
      <c r="F1931" s="64">
        <f t="shared" si="30"/>
        <v>0.22228170146023635</v>
      </c>
    </row>
    <row r="1932" spans="8:8" ht="15.0" customHeight="1">
      <c r="A1932" s="25">
        <v>43057.0</v>
      </c>
      <c r="B1932" s="10" t="s">
        <v>34</v>
      </c>
      <c r="C1932" s="5">
        <v>52.78168237066616</v>
      </c>
      <c r="D1932">
        <v>35.0</v>
      </c>
      <c r="E1932" s="50">
        <f>VLOOKUP(B1932,'SKU List'!$A$6:$C$11,3,1)</f>
        <v>40.632000000000005</v>
      </c>
      <c r="F1932" s="64">
        <f t="shared" si="30"/>
        <v>0.2990175814792812</v>
      </c>
    </row>
    <row r="1933" spans="8:8" ht="15.0" customHeight="1">
      <c r="A1933" s="25">
        <v>43057.0</v>
      </c>
      <c r="B1933" s="10">
        <v>8.4325322E7</v>
      </c>
      <c r="C1933" s="5">
        <v>40.70276308827668</v>
      </c>
      <c r="D1933">
        <v>21.0</v>
      </c>
      <c r="E1933" s="50">
        <f>VLOOKUP(B1933,'SKU List'!$A$6:$C$11,3,1)</f>
        <v>35.553</v>
      </c>
      <c r="F1933" s="64">
        <f t="shared" si="30"/>
        <v>0.14484749777168412</v>
      </c>
    </row>
    <row r="1934" spans="8:8" ht="15.0" customHeight="1">
      <c r="A1934" s="25">
        <v>43057.0</v>
      </c>
      <c r="B1934" s="10" t="s">
        <v>35</v>
      </c>
      <c r="C1934" s="5">
        <v>62.2972914555882</v>
      </c>
      <c r="D1934">
        <v>43.0</v>
      </c>
      <c r="E1934" s="50">
        <f>VLOOKUP(B1934,'SKU List'!$A$6:$C$11,3,1)</f>
        <v>5.079000000000001</v>
      </c>
      <c r="F1934" s="64">
        <f t="shared" si="30"/>
        <v>11.265660849692498</v>
      </c>
    </row>
    <row r="1935" spans="8:8" ht="15.0" customHeight="1">
      <c r="A1935" s="25">
        <v>43057.0</v>
      </c>
      <c r="B1935" s="10" t="s">
        <v>36</v>
      </c>
      <c r="C1935" s="5">
        <v>62.68585999193865</v>
      </c>
      <c r="D1935">
        <v>33.0</v>
      </c>
      <c r="E1935" s="50">
        <f>VLOOKUP(B1935,'SKU List'!$A$6:$C$11,3,1)</f>
        <v>10.158000000000001</v>
      </c>
      <c r="F1935" s="64">
        <f t="shared" si="30"/>
        <v>5.171082889539146</v>
      </c>
    </row>
    <row r="1936" spans="8:8">
      <c r="A1936" s="25">
        <v>43057.0</v>
      </c>
      <c r="B1936" s="10" t="s">
        <v>41</v>
      </c>
      <c r="C1936" s="5">
        <v>58.07863617329115</v>
      </c>
      <c r="D1936">
        <v>41.0</v>
      </c>
      <c r="E1936" s="50">
        <f>VLOOKUP(B1936,'SKU List'!$A$6:$C$11,3,1)</f>
        <v>50.79</v>
      </c>
      <c r="F1936" s="64">
        <f t="shared" si="30"/>
        <v>0.14350533910791793</v>
      </c>
    </row>
    <row r="1937" spans="8:8" ht="15.0" customHeight="1">
      <c r="A1937" s="25">
        <v>43057.0</v>
      </c>
      <c r="B1937" s="10" t="s">
        <v>33</v>
      </c>
      <c r="C1937" s="5">
        <v>57.73278184854661</v>
      </c>
      <c r="D1937">
        <v>26.0</v>
      </c>
      <c r="E1937" s="50">
        <f>VLOOKUP(B1937,'SKU List'!$A$6:$C$11,3,1)</f>
        <v>45.711</v>
      </c>
      <c r="F1937" s="64">
        <f t="shared" si="30"/>
        <v>0.26299538072994705</v>
      </c>
    </row>
    <row r="1938" spans="8:8" ht="15.0" customHeight="1">
      <c r="A1938" s="25">
        <v>43058.0</v>
      </c>
      <c r="B1938" s="10" t="s">
        <v>34</v>
      </c>
      <c r="C1938" s="5">
        <v>47.21602560595948</v>
      </c>
      <c r="D1938">
        <v>43.0</v>
      </c>
      <c r="E1938" s="50">
        <f>VLOOKUP(B1938,'SKU List'!$A$6:$C$11,3,1)</f>
        <v>40.632000000000005</v>
      </c>
      <c r="F1938" s="64">
        <f t="shared" si="30"/>
        <v>0.16204040180053836</v>
      </c>
    </row>
    <row r="1939" spans="8:8" ht="15.0" customHeight="1">
      <c r="A1939" s="25">
        <v>43058.0</v>
      </c>
      <c r="B1939" s="10">
        <v>8.4325322E7</v>
      </c>
      <c r="C1939" s="5">
        <v>40.72879658056566</v>
      </c>
      <c r="D1939">
        <v>24.0</v>
      </c>
      <c r="E1939" s="50">
        <f>VLOOKUP(B1939,'SKU List'!$A$6:$C$11,3,1)</f>
        <v>35.553</v>
      </c>
      <c r="F1939" s="64">
        <f t="shared" si="30"/>
        <v>0.1455797423723922</v>
      </c>
    </row>
    <row r="1940" spans="8:8" ht="15.0" customHeight="1">
      <c r="A1940" s="25">
        <v>43058.0</v>
      </c>
      <c r="B1940" s="10" t="s">
        <v>35</v>
      </c>
      <c r="C1940" s="5">
        <v>63.56490474862526</v>
      </c>
      <c r="D1940">
        <v>38.0</v>
      </c>
      <c r="E1940" s="50">
        <f>VLOOKUP(B1940,'SKU List'!$A$6:$C$11,3,1)</f>
        <v>5.079000000000001</v>
      </c>
      <c r="F1940" s="64">
        <f t="shared" si="30"/>
        <v>11.515240155271757</v>
      </c>
    </row>
    <row r="1941" spans="8:8" ht="15.0" customHeight="1">
      <c r="A1941" s="25">
        <v>43058.0</v>
      </c>
      <c r="B1941" s="10" t="s">
        <v>36</v>
      </c>
      <c r="C1941" s="5">
        <v>57.54029866449701</v>
      </c>
      <c r="D1941">
        <v>38.0</v>
      </c>
      <c r="E1941" s="50">
        <f>VLOOKUP(B1941,'SKU List'!$A$6:$C$11,3,1)</f>
        <v>10.158000000000001</v>
      </c>
      <c r="F1941" s="64">
        <f t="shared" si="30"/>
        <v>4.664530287900867</v>
      </c>
    </row>
    <row r="1942" spans="8:8">
      <c r="A1942" s="25">
        <v>43058.0</v>
      </c>
      <c r="B1942" s="10" t="s">
        <v>41</v>
      </c>
      <c r="C1942" s="5">
        <v>63.908739482285256</v>
      </c>
      <c r="D1942">
        <v>39.0</v>
      </c>
      <c r="E1942" s="50">
        <f>VLOOKUP(B1942,'SKU List'!$A$6:$C$11,3,1)</f>
        <v>50.79</v>
      </c>
      <c r="F1942" s="64">
        <f t="shared" si="30"/>
        <v>0.2582937484206587</v>
      </c>
    </row>
    <row r="1943" spans="8:8" ht="15.0" customHeight="1">
      <c r="A1943" s="25">
        <v>43058.0</v>
      </c>
      <c r="B1943" s="10" t="s">
        <v>33</v>
      </c>
      <c r="C1943" s="5">
        <v>53.62726994176059</v>
      </c>
      <c r="D1943">
        <v>29.0</v>
      </c>
      <c r="E1943" s="50">
        <f>VLOOKUP(B1943,'SKU List'!$A$6:$C$11,3,1)</f>
        <v>45.711</v>
      </c>
      <c r="F1943" s="64">
        <f t="shared" si="30"/>
        <v>0.17318085234977554</v>
      </c>
    </row>
    <row r="1944" spans="8:8" ht="15.0" customHeight="1">
      <c r="A1944" s="25">
        <v>43059.0</v>
      </c>
      <c r="B1944" s="10" t="s">
        <v>34</v>
      </c>
      <c r="C1944" s="5">
        <v>51.828547183249164</v>
      </c>
      <c r="D1944">
        <v>45.0</v>
      </c>
      <c r="E1944" s="50">
        <f>VLOOKUP(B1944,'SKU List'!$A$6:$C$11,3,1)</f>
        <v>40.632000000000005</v>
      </c>
      <c r="F1944" s="64">
        <f t="shared" si="30"/>
        <v>0.2755598342008554</v>
      </c>
    </row>
    <row r="1945" spans="8:8" ht="15.0" customHeight="1">
      <c r="A1945" s="25">
        <v>43059.0</v>
      </c>
      <c r="B1945" s="10">
        <v>8.4325322E7</v>
      </c>
      <c r="C1945" s="5">
        <v>44.92767478074939</v>
      </c>
      <c r="D1945">
        <v>24.0</v>
      </c>
      <c r="E1945" s="50">
        <f>VLOOKUP(B1945,'SKU List'!$A$6:$C$11,3,1)</f>
        <v>35.553</v>
      </c>
      <c r="F1945" s="64">
        <f t="shared" si="30"/>
        <v>0.2636816803293504</v>
      </c>
    </row>
    <row r="1946" spans="8:8" ht="15.0" customHeight="1">
      <c r="A1946" s="25">
        <v>43059.0</v>
      </c>
      <c r="B1946" s="10" t="s">
        <v>35</v>
      </c>
      <c r="C1946" s="5">
        <v>62.59178461656553</v>
      </c>
      <c r="D1946">
        <v>34.0</v>
      </c>
      <c r="E1946" s="50">
        <f>VLOOKUP(B1946,'SKU List'!$A$6:$C$11,3,1)</f>
        <v>5.079000000000001</v>
      </c>
      <c r="F1946" s="64">
        <f t="shared" si="30"/>
        <v>11.323643358252712</v>
      </c>
    </row>
    <row r="1947" spans="8:8" ht="15.0" customHeight="1">
      <c r="A1947" s="25">
        <v>43059.0</v>
      </c>
      <c r="B1947" s="10" t="s">
        <v>36</v>
      </c>
      <c r="C1947" s="5">
        <v>65.51410371737107</v>
      </c>
      <c r="D1947">
        <v>40.0</v>
      </c>
      <c r="E1947" s="50">
        <f>VLOOKUP(B1947,'SKU List'!$A$6:$C$11,3,1)</f>
        <v>10.158000000000001</v>
      </c>
      <c r="F1947" s="64">
        <f t="shared" si="30"/>
        <v>5.449508143076498</v>
      </c>
    </row>
    <row r="1948" spans="8:8">
      <c r="A1948" s="25">
        <v>43059.0</v>
      </c>
      <c r="B1948" s="10" t="s">
        <v>41</v>
      </c>
      <c r="C1948" s="5">
        <v>59.61288355086594</v>
      </c>
      <c r="D1948">
        <v>38.0</v>
      </c>
      <c r="E1948" s="50">
        <f>VLOOKUP(B1948,'SKU List'!$A$6:$C$11,3,1)</f>
        <v>50.79</v>
      </c>
      <c r="F1948" s="64">
        <f t="shared" si="30"/>
        <v>0.17371300552994565</v>
      </c>
    </row>
    <row r="1949" spans="8:8" ht="15.0" customHeight="1">
      <c r="A1949" s="25">
        <v>43059.0</v>
      </c>
      <c r="B1949" s="10" t="s">
        <v>33</v>
      </c>
      <c r="C1949" s="5">
        <v>58.40105582399063</v>
      </c>
      <c r="D1949">
        <v>27.0</v>
      </c>
      <c r="E1949" s="50">
        <f>VLOOKUP(B1949,'SKU List'!$A$6:$C$11,3,1)</f>
        <v>45.711</v>
      </c>
      <c r="F1949" s="64">
        <f t="shared" si="30"/>
        <v>0.27761492472250954</v>
      </c>
    </row>
    <row r="1950" spans="8:8" ht="15.0" customHeight="1">
      <c r="A1950" s="25">
        <v>43060.0</v>
      </c>
      <c r="B1950" s="10" t="s">
        <v>34</v>
      </c>
      <c r="C1950" s="5">
        <v>50.59511593951841</v>
      </c>
      <c r="D1950">
        <v>44.0</v>
      </c>
      <c r="E1950" s="50">
        <f>VLOOKUP(B1950,'SKU List'!$A$6:$C$11,3,1)</f>
        <v>40.632000000000005</v>
      </c>
      <c r="F1950" s="64">
        <f t="shared" si="30"/>
        <v>0.24520368033861</v>
      </c>
    </row>
    <row r="1951" spans="8:8" ht="15.0" customHeight="1">
      <c r="A1951" s="25">
        <v>43060.0</v>
      </c>
      <c r="B1951" s="10">
        <v>8.4325322E7</v>
      </c>
      <c r="C1951" s="5">
        <v>43.531296217475514</v>
      </c>
      <c r="D1951">
        <v>24.0</v>
      </c>
      <c r="E1951" s="50">
        <f>VLOOKUP(B1951,'SKU List'!$A$6:$C$11,3,1)</f>
        <v>35.553</v>
      </c>
      <c r="F1951" s="64">
        <f t="shared" si="30"/>
        <v>0.22440571027692507</v>
      </c>
    </row>
    <row r="1952" spans="8:8" ht="15.0" customHeight="1">
      <c r="A1952" s="25">
        <v>43060.0</v>
      </c>
      <c r="B1952" s="10" t="s">
        <v>35</v>
      </c>
      <c r="C1952" s="5">
        <v>59.75100051936766</v>
      </c>
      <c r="D1952">
        <v>39.0</v>
      </c>
      <c r="E1952" s="50">
        <f>VLOOKUP(B1952,'SKU List'!$A$6:$C$11,3,1)</f>
        <v>5.079000000000001</v>
      </c>
      <c r="F1952" s="64">
        <f t="shared" si="30"/>
        <v>10.76432378802277</v>
      </c>
    </row>
    <row r="1953" spans="8:8" ht="15.0" customHeight="1">
      <c r="A1953" s="25">
        <v>43060.0</v>
      </c>
      <c r="B1953" s="10" t="s">
        <v>36</v>
      </c>
      <c r="C1953" s="5">
        <v>57.98932327618813</v>
      </c>
      <c r="D1953">
        <v>42.0</v>
      </c>
      <c r="E1953" s="50">
        <f>VLOOKUP(B1953,'SKU List'!$A$6:$C$11,3,1)</f>
        <v>10.158000000000001</v>
      </c>
      <c r="F1953" s="64">
        <f t="shared" si="30"/>
        <v>4.708734325279398</v>
      </c>
    </row>
    <row r="1954" spans="8:8">
      <c r="A1954" s="25">
        <v>43060.0</v>
      </c>
      <c r="B1954" s="10" t="s">
        <v>41</v>
      </c>
      <c r="C1954" s="5">
        <v>59.06128274299012</v>
      </c>
      <c r="D1954">
        <v>33.0</v>
      </c>
      <c r="E1954" s="50">
        <f>VLOOKUP(B1954,'SKU List'!$A$6:$C$11,3,1)</f>
        <v>50.79</v>
      </c>
      <c r="F1954" s="64">
        <f t="shared" si="30"/>
        <v>0.16285258403209538</v>
      </c>
    </row>
    <row r="1955" spans="8:8" ht="15.0" customHeight="1">
      <c r="A1955" s="25">
        <v>43060.0</v>
      </c>
      <c r="B1955" s="10" t="s">
        <v>33</v>
      </c>
      <c r="C1955" s="5">
        <v>57.92311821220599</v>
      </c>
      <c r="D1955">
        <v>26.0</v>
      </c>
      <c r="E1955" s="50">
        <f>VLOOKUP(B1955,'SKU List'!$A$6:$C$11,3,1)</f>
        <v>45.711</v>
      </c>
      <c r="F1955" s="64">
        <f t="shared" si="30"/>
        <v>0.26715928796582866</v>
      </c>
    </row>
    <row r="1956" spans="8:8" ht="15.0" customHeight="1">
      <c r="A1956" s="25">
        <v>43061.0</v>
      </c>
      <c r="B1956" s="10" t="s">
        <v>34</v>
      </c>
      <c r="C1956" s="5">
        <v>45.993139565718074</v>
      </c>
      <c r="D1956">
        <v>38.0</v>
      </c>
      <c r="E1956" s="50">
        <f>VLOOKUP(B1956,'SKU List'!$A$6:$C$11,3,1)</f>
        <v>40.632000000000005</v>
      </c>
      <c r="F1956" s="64">
        <f t="shared" si="30"/>
        <v>0.13194377745909797</v>
      </c>
    </row>
    <row r="1957" spans="8:8" ht="15.0" customHeight="1">
      <c r="A1957" s="25">
        <v>43061.0</v>
      </c>
      <c r="B1957" s="10">
        <v>8.4325322E7</v>
      </c>
      <c r="C1957" s="5">
        <v>39.84096561125338</v>
      </c>
      <c r="D1957">
        <v>18.0</v>
      </c>
      <c r="E1957" s="50">
        <f>VLOOKUP(B1957,'SKU List'!$A$6:$C$11,3,1)</f>
        <v>35.553</v>
      </c>
      <c r="F1957" s="64">
        <f t="shared" si="30"/>
        <v>0.12060770149504638</v>
      </c>
    </row>
    <row r="1958" spans="8:8" ht="15.0" customHeight="1">
      <c r="A1958" s="25">
        <v>43061.0</v>
      </c>
      <c r="B1958" s="10" t="s">
        <v>35</v>
      </c>
      <c r="C1958" s="5">
        <v>63.5226661329026</v>
      </c>
      <c r="D1958">
        <v>41.0</v>
      </c>
      <c r="E1958" s="50">
        <f>VLOOKUP(B1958,'SKU List'!$A$6:$C$11,3,1)</f>
        <v>5.079000000000001</v>
      </c>
      <c r="F1958" s="64">
        <f t="shared" si="30"/>
        <v>11.506923830065483</v>
      </c>
    </row>
    <row r="1959" spans="8:8" ht="15.0" customHeight="1">
      <c r="A1959" s="25">
        <v>43061.0</v>
      </c>
      <c r="B1959" s="10" t="s">
        <v>36</v>
      </c>
      <c r="C1959" s="5">
        <v>62.88541843816366</v>
      </c>
      <c r="D1959">
        <v>39.0</v>
      </c>
      <c r="E1959" s="50">
        <f>VLOOKUP(B1959,'SKU List'!$A$6:$C$11,3,1)</f>
        <v>10.158000000000001</v>
      </c>
      <c r="F1959" s="64">
        <f t="shared" si="30"/>
        <v>5.1907283361058925</v>
      </c>
    </row>
    <row r="1960" spans="8:8">
      <c r="A1960" s="25">
        <v>43061.0</v>
      </c>
      <c r="B1960" s="10" t="s">
        <v>41</v>
      </c>
      <c r="C1960" s="5">
        <v>62.281623114632986</v>
      </c>
      <c r="D1960">
        <v>39.0</v>
      </c>
      <c r="E1960" s="50">
        <f>VLOOKUP(B1960,'SKU List'!$A$6:$C$11,3,1)</f>
        <v>50.79</v>
      </c>
      <c r="F1960" s="64">
        <f t="shared" si="30"/>
        <v>0.22625759233378592</v>
      </c>
    </row>
    <row r="1961" spans="8:8" ht="15.0" customHeight="1">
      <c r="A1961" s="25">
        <v>43061.0</v>
      </c>
      <c r="B1961" s="10" t="s">
        <v>33</v>
      </c>
      <c r="C1961" s="5">
        <v>52.55170981970931</v>
      </c>
      <c r="D1961">
        <v>27.0</v>
      </c>
      <c r="E1961" s="50">
        <f>VLOOKUP(B1961,'SKU List'!$A$6:$C$11,3,1)</f>
        <v>45.711</v>
      </c>
      <c r="F1961" s="64">
        <f t="shared" si="30"/>
        <v>0.14965128349214218</v>
      </c>
    </row>
    <row r="1962" spans="8:8" ht="15.0" customHeight="1">
      <c r="A1962" s="25">
        <v>43062.0</v>
      </c>
      <c r="B1962" s="10" t="s">
        <v>34</v>
      </c>
      <c r="C1962" s="5">
        <v>47.005245175808</v>
      </c>
      <c r="D1962">
        <v>42.0</v>
      </c>
      <c r="E1962" s="50">
        <f>VLOOKUP(B1962,'SKU List'!$A$6:$C$11,3,1)</f>
        <v>40.632000000000005</v>
      </c>
      <c r="F1962" s="64">
        <f t="shared" si="30"/>
        <v>0.15685285429730247</v>
      </c>
    </row>
    <row r="1963" spans="8:8" ht="15.0" customHeight="1">
      <c r="A1963" s="25">
        <v>43062.0</v>
      </c>
      <c r="B1963" s="10">
        <v>8.4325322E7</v>
      </c>
      <c r="C1963" s="5">
        <v>42.16734816938146</v>
      </c>
      <c r="D1963">
        <v>24.0</v>
      </c>
      <c r="E1963" s="50">
        <f>VLOOKUP(B1963,'SKU List'!$A$6:$C$11,3,1)</f>
        <v>35.553</v>
      </c>
      <c r="F1963" s="64">
        <f t="shared" si="30"/>
        <v>0.18604191402642437</v>
      </c>
    </row>
    <row r="1964" spans="8:8" ht="15.0" customHeight="1">
      <c r="A1964" s="25">
        <v>43062.0</v>
      </c>
      <c r="B1964" s="10" t="s">
        <v>35</v>
      </c>
      <c r="C1964" s="5">
        <v>56.74096985744471</v>
      </c>
      <c r="D1964">
        <v>34.0</v>
      </c>
      <c r="E1964" s="50">
        <f>VLOOKUP(B1964,'SKU List'!$A$6:$C$11,3,1)</f>
        <v>5.079000000000001</v>
      </c>
      <c r="F1964" s="64">
        <f t="shared" si="30"/>
        <v>10.171681405285431</v>
      </c>
    </row>
    <row r="1965" spans="8:8" ht="15.0" customHeight="1">
      <c r="A1965" s="25">
        <v>43062.0</v>
      </c>
      <c r="B1965" s="10" t="s">
        <v>36</v>
      </c>
      <c r="C1965" s="5">
        <v>58.2220208221026</v>
      </c>
      <c r="D1965">
        <v>33.0</v>
      </c>
      <c r="E1965" s="50">
        <f>VLOOKUP(B1965,'SKU List'!$A$6:$C$11,3,1)</f>
        <v>10.158000000000001</v>
      </c>
      <c r="F1965" s="64">
        <f t="shared" si="30"/>
        <v>4.7316421364542816</v>
      </c>
    </row>
    <row r="1966" spans="8:8">
      <c r="A1966" s="25">
        <v>43062.0</v>
      </c>
      <c r="B1966" s="10" t="s">
        <v>41</v>
      </c>
      <c r="C1966" s="5">
        <v>58.514901462251096</v>
      </c>
      <c r="D1966">
        <v>33.0</v>
      </c>
      <c r="E1966" s="50">
        <f>VLOOKUP(B1966,'SKU List'!$A$6:$C$11,3,1)</f>
        <v>50.79</v>
      </c>
      <c r="F1966" s="64">
        <f t="shared" si="30"/>
        <v>0.1520949293611163</v>
      </c>
    </row>
    <row r="1967" spans="8:8" ht="15.0" customHeight="1">
      <c r="A1967" s="25">
        <v>43062.0</v>
      </c>
      <c r="B1967" s="10" t="s">
        <v>33</v>
      </c>
      <c r="C1967" s="5">
        <v>56.76831065777326</v>
      </c>
      <c r="D1967">
        <v>29.0</v>
      </c>
      <c r="E1967" s="50">
        <f>VLOOKUP(B1967,'SKU List'!$A$6:$C$11,3,1)</f>
        <v>45.711</v>
      </c>
      <c r="F1967" s="64">
        <f t="shared" si="30"/>
        <v>0.24189605691788113</v>
      </c>
    </row>
    <row r="1968" spans="8:8" ht="15.0" customHeight="1">
      <c r="A1968" s="25">
        <v>43063.0</v>
      </c>
      <c r="B1968" s="10" t="s">
        <v>34</v>
      </c>
      <c r="C1968" s="5">
        <v>50.37452849657546</v>
      </c>
      <c r="D1968">
        <v>36.0</v>
      </c>
      <c r="E1968" s="50">
        <f>VLOOKUP(B1968,'SKU List'!$A$6:$C$11,3,1)</f>
        <v>40.632000000000005</v>
      </c>
      <c r="F1968" s="64">
        <f t="shared" si="30"/>
        <v>0.23977477103207945</v>
      </c>
    </row>
    <row r="1969" spans="8:8" ht="15.0" customHeight="1">
      <c r="A1969" s="25">
        <v>43063.0</v>
      </c>
      <c r="B1969" s="10">
        <v>8.4325322E7</v>
      </c>
      <c r="C1969" s="5">
        <v>45.64705110475777</v>
      </c>
      <c r="D1969">
        <v>19.0</v>
      </c>
      <c r="E1969" s="50">
        <f>VLOOKUP(B1969,'SKU List'!$A$6:$C$11,3,1)</f>
        <v>35.553</v>
      </c>
      <c r="F1969" s="64">
        <f t="shared" si="30"/>
        <v>0.28391559375461356</v>
      </c>
    </row>
    <row r="1970" spans="8:8" ht="15.0" customHeight="1">
      <c r="A1970" s="25">
        <v>43063.0</v>
      </c>
      <c r="B1970" s="10" t="s">
        <v>35</v>
      </c>
      <c r="C1970" s="5">
        <v>57.287478690352316</v>
      </c>
      <c r="D1970">
        <v>40.0</v>
      </c>
      <c r="E1970" s="50">
        <f>VLOOKUP(B1970,'SKU List'!$A$6:$C$11,3,1)</f>
        <v>5.079000000000001</v>
      </c>
      <c r="F1970" s="64">
        <f t="shared" si="30"/>
        <v>10.279283065633454</v>
      </c>
    </row>
    <row r="1971" spans="8:8" ht="15.0" customHeight="1">
      <c r="A1971" s="25">
        <v>43063.0</v>
      </c>
      <c r="B1971" s="10" t="s">
        <v>36</v>
      </c>
      <c r="C1971" s="5">
        <v>64.920421867596</v>
      </c>
      <c r="D1971">
        <v>40.0</v>
      </c>
      <c r="E1971" s="50">
        <f>VLOOKUP(B1971,'SKU List'!$A$6:$C$11,3,1)</f>
        <v>10.158000000000001</v>
      </c>
      <c r="F1971" s="64">
        <f t="shared" si="30"/>
        <v>5.391063385272298</v>
      </c>
    </row>
    <row r="1972" spans="8:8">
      <c r="A1972" s="25">
        <v>43063.0</v>
      </c>
      <c r="B1972" s="10" t="s">
        <v>41</v>
      </c>
      <c r="C1972" s="5">
        <v>65.29252532506034</v>
      </c>
      <c r="D1972">
        <v>34.0</v>
      </c>
      <c r="E1972" s="50">
        <f>VLOOKUP(B1972,'SKU List'!$A$6:$C$11,3,1)</f>
        <v>50.79</v>
      </c>
      <c r="F1972" s="64">
        <f t="shared" si="30"/>
        <v>0.2855389904520642</v>
      </c>
    </row>
    <row r="1973" spans="8:8" ht="15.0" customHeight="1">
      <c r="A1973" s="25">
        <v>43063.0</v>
      </c>
      <c r="B1973" s="10" t="s">
        <v>33</v>
      </c>
      <c r="C1973" s="5">
        <v>52.40302096349667</v>
      </c>
      <c r="D1973">
        <v>29.0</v>
      </c>
      <c r="E1973" s="50">
        <f>VLOOKUP(B1973,'SKU List'!$A$6:$C$11,3,1)</f>
        <v>45.711</v>
      </c>
      <c r="F1973" s="64">
        <f t="shared" si="30"/>
        <v>0.14639848096730926</v>
      </c>
    </row>
    <row r="1974" spans="8:8" ht="15.0" customHeight="1">
      <c r="A1974" s="25">
        <v>43064.0</v>
      </c>
      <c r="B1974" s="10" t="s">
        <v>34</v>
      </c>
      <c r="C1974" s="5">
        <v>48.28763637294194</v>
      </c>
      <c r="D1974">
        <v>40.0</v>
      </c>
      <c r="E1974" s="50">
        <f>VLOOKUP(B1974,'SKU List'!$A$6:$C$11,3,1)</f>
        <v>40.632000000000005</v>
      </c>
      <c r="F1974" s="64">
        <f t="shared" si="30"/>
        <v>0.1884139686193624</v>
      </c>
    </row>
    <row r="1975" spans="8:8" ht="15.0" customHeight="1">
      <c r="A1975" s="25">
        <v>43064.0</v>
      </c>
      <c r="B1975" s="10">
        <v>8.4325322E7</v>
      </c>
      <c r="C1975" s="5">
        <v>43.670659128330854</v>
      </c>
      <c r="D1975">
        <v>22.0</v>
      </c>
      <c r="E1975" s="50">
        <f>VLOOKUP(B1975,'SKU List'!$A$6:$C$11,3,1)</f>
        <v>35.553</v>
      </c>
      <c r="F1975" s="64">
        <f t="shared" si="30"/>
        <v>0.22832557388492836</v>
      </c>
    </row>
    <row r="1976" spans="8:8" ht="15.0" customHeight="1">
      <c r="A1976" s="25">
        <v>43064.0</v>
      </c>
      <c r="B1976" s="10" t="s">
        <v>35</v>
      </c>
      <c r="C1976" s="5">
        <v>65.570693038309</v>
      </c>
      <c r="D1976">
        <v>42.0</v>
      </c>
      <c r="E1976" s="50">
        <f>VLOOKUP(B1976,'SKU List'!$A$6:$C$11,3,1)</f>
        <v>5.079000000000001</v>
      </c>
      <c r="F1976" s="64">
        <f t="shared" si="30"/>
        <v>11.910158109531206</v>
      </c>
    </row>
    <row r="1977" spans="8:8" ht="15.0" customHeight="1">
      <c r="A1977" s="25">
        <v>43064.0</v>
      </c>
      <c r="B1977" s="10" t="s">
        <v>36</v>
      </c>
      <c r="C1977" s="5">
        <v>63.78091437043499</v>
      </c>
      <c r="D1977">
        <v>36.0</v>
      </c>
      <c r="E1977" s="50">
        <f>VLOOKUP(B1977,'SKU List'!$A$6:$C$11,3,1)</f>
        <v>10.158000000000001</v>
      </c>
      <c r="F1977" s="64">
        <f t="shared" si="30"/>
        <v>5.278885053202893</v>
      </c>
    </row>
    <row r="1978" spans="8:8">
      <c r="A1978" s="25">
        <v>43064.0</v>
      </c>
      <c r="B1978" s="10" t="s">
        <v>41</v>
      </c>
      <c r="C1978" s="5">
        <v>61.161957174812926</v>
      </c>
      <c r="D1978">
        <v>36.0</v>
      </c>
      <c r="E1978" s="50">
        <f>VLOOKUP(B1978,'SKU List'!$A$6:$C$11,3,1)</f>
        <v>50.79</v>
      </c>
      <c r="F1978" s="64">
        <f t="shared" si="30"/>
        <v>0.20421258465865183</v>
      </c>
    </row>
    <row r="1979" spans="8:8" ht="15.0" customHeight="1">
      <c r="A1979" s="25">
        <v>43064.0</v>
      </c>
      <c r="B1979" s="10" t="s">
        <v>33</v>
      </c>
      <c r="C1979" s="5">
        <v>59.05902135062521</v>
      </c>
      <c r="D1979">
        <v>29.0</v>
      </c>
      <c r="E1979" s="50">
        <f>VLOOKUP(B1979,'SKU List'!$A$6:$C$11,3,1)</f>
        <v>45.711</v>
      </c>
      <c r="F1979" s="64">
        <f t="shared" si="30"/>
        <v>0.29200895518858067</v>
      </c>
    </row>
    <row r="1980" spans="8:8" ht="15.0" customHeight="1">
      <c r="A1980" s="25">
        <v>43065.0</v>
      </c>
      <c r="B1980" s="10" t="s">
        <v>34</v>
      </c>
      <c r="C1980" s="5">
        <v>45.85733882583574</v>
      </c>
      <c r="D1980">
        <v>36.0</v>
      </c>
      <c r="E1980" s="50">
        <f>VLOOKUP(B1980,'SKU List'!$A$6:$C$11,3,1)</f>
        <v>40.632000000000005</v>
      </c>
      <c r="F1980" s="64">
        <f t="shared" si="30"/>
        <v>0.12860156590460067</v>
      </c>
    </row>
    <row r="1981" spans="8:8" ht="15.0" customHeight="1">
      <c r="A1981" s="25">
        <v>43065.0</v>
      </c>
      <c r="B1981" s="10">
        <v>8.4325322E7</v>
      </c>
      <c r="C1981" s="5">
        <v>41.790537131448296</v>
      </c>
      <c r="D1981">
        <v>21.0</v>
      </c>
      <c r="E1981" s="50">
        <f>VLOOKUP(B1981,'SKU List'!$A$6:$C$11,3,1)</f>
        <v>35.553</v>
      </c>
      <c r="F1981" s="64">
        <f t="shared" si="30"/>
        <v>0.17544334181217616</v>
      </c>
    </row>
    <row r="1982" spans="8:8" ht="15.0" customHeight="1">
      <c r="A1982" s="25">
        <v>43065.0</v>
      </c>
      <c r="B1982" s="10" t="s">
        <v>35</v>
      </c>
      <c r="C1982" s="5">
        <v>65.11839010115298</v>
      </c>
      <c r="D1982">
        <v>36.0</v>
      </c>
      <c r="E1982" s="50">
        <f>VLOOKUP(B1982,'SKU List'!$A$6:$C$11,3,1)</f>
        <v>5.079000000000001</v>
      </c>
      <c r="F1982" s="64">
        <f t="shared" si="30"/>
        <v>11.82110456805532</v>
      </c>
    </row>
    <row r="1983" spans="8:8" ht="15.0" customHeight="1">
      <c r="A1983" s="25">
        <v>43065.0</v>
      </c>
      <c r="B1983" s="10" t="s">
        <v>36</v>
      </c>
      <c r="C1983" s="5">
        <v>57.25716024972087</v>
      </c>
      <c r="D1983">
        <v>37.0</v>
      </c>
      <c r="E1983" s="50">
        <f>VLOOKUP(B1983,'SKU List'!$A$6:$C$11,3,1)</f>
        <v>10.158000000000001</v>
      </c>
      <c r="F1983" s="64">
        <f t="shared" si="30"/>
        <v>4.636656846792761</v>
      </c>
    </row>
    <row r="1984" spans="8:8">
      <c r="A1984" s="25">
        <v>43065.0</v>
      </c>
      <c r="B1984" s="10" t="s">
        <v>41</v>
      </c>
      <c r="C1984" s="5">
        <v>61.71746311351763</v>
      </c>
      <c r="D1984">
        <v>40.0</v>
      </c>
      <c r="E1984" s="50">
        <f>VLOOKUP(B1984,'SKU List'!$A$6:$C$11,3,1)</f>
        <v>50.79</v>
      </c>
      <c r="F1984" s="64">
        <f t="shared" si="30"/>
        <v>0.21514989394600575</v>
      </c>
    </row>
    <row r="1985" spans="8:8" ht="15.0" customHeight="1">
      <c r="A1985" s="25">
        <v>43065.0</v>
      </c>
      <c r="B1985" s="10" t="s">
        <v>33</v>
      </c>
      <c r="C1985" s="5">
        <v>50.75646439025904</v>
      </c>
      <c r="D1985">
        <v>31.0</v>
      </c>
      <c r="E1985" s="50">
        <f>VLOOKUP(B1985,'SKU List'!$A$6:$C$11,3,1)</f>
        <v>45.711</v>
      </c>
      <c r="F1985" s="64">
        <f t="shared" si="30"/>
        <v>0.11037746691735123</v>
      </c>
    </row>
    <row r="1986" spans="8:8" ht="15.0" customHeight="1">
      <c r="A1986" s="25">
        <v>43066.0</v>
      </c>
      <c r="B1986" s="10" t="s">
        <v>34</v>
      </c>
      <c r="C1986" s="5">
        <v>48.09877856228471</v>
      </c>
      <c r="D1986">
        <v>44.0</v>
      </c>
      <c r="E1986" s="50">
        <f>VLOOKUP(B1986,'SKU List'!$A$6:$C$11,3,1)</f>
        <v>40.632000000000005</v>
      </c>
      <c r="F1986" s="64">
        <f t="shared" si="30"/>
        <v>0.18376596185973373</v>
      </c>
    </row>
    <row r="1987" spans="8:8" ht="15.0" customHeight="1">
      <c r="A1987" s="25">
        <v>43066.0</v>
      </c>
      <c r="B1987" s="10">
        <v>8.4325322E7</v>
      </c>
      <c r="C1987" s="5">
        <v>45.85310434210217</v>
      </c>
      <c r="D1987">
        <v>23.0</v>
      </c>
      <c r="E1987" s="50">
        <f>VLOOKUP(B1987,'SKU List'!$A$6:$C$11,3,1)</f>
        <v>35.553</v>
      </c>
      <c r="F1987" s="64">
        <f t="shared" si="30"/>
        <v>0.28971125761826494</v>
      </c>
    </row>
    <row r="1988" spans="8:8" ht="15.0" customHeight="1">
      <c r="A1988" s="25">
        <v>43066.0</v>
      </c>
      <c r="B1988" s="10" t="s">
        <v>35</v>
      </c>
      <c r="C1988" s="5">
        <v>64.25253618059963</v>
      </c>
      <c r="D1988">
        <v>43.0</v>
      </c>
      <c r="E1988" s="50">
        <f>VLOOKUP(B1988,'SKU List'!$A$6:$C$11,3,1)</f>
        <v>5.079000000000001</v>
      </c>
      <c r="F1988" s="64">
        <f t="shared" si="30"/>
        <v>11.650627324394492</v>
      </c>
    </row>
    <row r="1989" spans="8:8" ht="15.0" customHeight="1">
      <c r="A1989" s="25">
        <v>43066.0</v>
      </c>
      <c r="B1989" s="10" t="s">
        <v>36</v>
      </c>
      <c r="C1989" s="5">
        <v>57.09385218673102</v>
      </c>
      <c r="D1989">
        <v>43.0</v>
      </c>
      <c r="E1989" s="50">
        <f>VLOOKUP(B1989,'SKU List'!$A$6:$C$11,3,1)</f>
        <v>10.158000000000001</v>
      </c>
      <c r="F1989" s="64">
        <f t="shared" si="31" ref="F1989:F2052">(C1989-E1989)/E1989</f>
        <v>0.0</v>
      </c>
    </row>
    <row r="1990" spans="8:8">
      <c r="A1990" s="25">
        <v>43066.0</v>
      </c>
      <c r="B1990" s="10" t="s">
        <v>41</v>
      </c>
      <c r="C1990" s="5">
        <v>56.64608813997075</v>
      </c>
      <c r="D1990">
        <v>38.0</v>
      </c>
      <c r="E1990" s="50">
        <f>VLOOKUP(B1990,'SKU List'!$A$6:$C$11,3,1)</f>
        <v>50.79</v>
      </c>
      <c r="F1990" s="64">
        <f t="shared" si="31"/>
        <v>0.11530002244478739</v>
      </c>
    </row>
    <row r="1991" spans="8:8" ht="15.0" customHeight="1">
      <c r="A1991" s="25">
        <v>43066.0</v>
      </c>
      <c r="B1991" s="10" t="s">
        <v>33</v>
      </c>
      <c r="C1991" s="5">
        <v>56.84271203527297</v>
      </c>
      <c r="D1991">
        <v>27.0</v>
      </c>
      <c r="E1991" s="50">
        <f>VLOOKUP(B1991,'SKU List'!$A$6:$C$11,3,1)</f>
        <v>45.711</v>
      </c>
      <c r="F1991" s="64">
        <f t="shared" si="31"/>
        <v>0.24352370403782392</v>
      </c>
    </row>
    <row r="1992" spans="8:8" ht="15.0" customHeight="1">
      <c r="A1992" s="25">
        <v>43067.0</v>
      </c>
      <c r="B1992" s="10" t="s">
        <v>34</v>
      </c>
      <c r="C1992" s="5">
        <v>44.695311201688014</v>
      </c>
      <c r="D1992">
        <v>46.0</v>
      </c>
      <c r="E1992" s="50">
        <f>VLOOKUP(B1992,'SKU List'!$A$6:$C$11,3,1)</f>
        <v>40.632000000000005</v>
      </c>
      <c r="F1992" s="64">
        <f t="shared" si="31"/>
        <v>0.10000273680074839</v>
      </c>
    </row>
    <row r="1993" spans="8:8" ht="15.0" customHeight="1">
      <c r="A1993" s="25">
        <v>43067.0</v>
      </c>
      <c r="B1993" s="10">
        <v>8.4325322E7</v>
      </c>
      <c r="C1993" s="5">
        <v>39.864605510944926</v>
      </c>
      <c r="D1993">
        <v>22.0</v>
      </c>
      <c r="E1993" s="50">
        <f>VLOOKUP(B1993,'SKU List'!$A$6:$C$11,3,1)</f>
        <v>35.553</v>
      </c>
      <c r="F1993" s="64">
        <f t="shared" si="31"/>
        <v>0.12127262146499394</v>
      </c>
    </row>
    <row r="1994" spans="8:8" ht="15.0" customHeight="1">
      <c r="A1994" s="25">
        <v>43067.0</v>
      </c>
      <c r="B1994" s="10" t="s">
        <v>35</v>
      </c>
      <c r="C1994" s="5">
        <v>58.347462960336436</v>
      </c>
      <c r="D1994">
        <v>38.0</v>
      </c>
      <c r="E1994" s="50">
        <f>VLOOKUP(B1994,'SKU List'!$A$6:$C$11,3,1)</f>
        <v>5.079000000000001</v>
      </c>
      <c r="F1994" s="64">
        <f t="shared" si="31"/>
        <v>10.487982469056197</v>
      </c>
    </row>
    <row r="1995" spans="8:8" ht="15.0" customHeight="1">
      <c r="A1995" s="25">
        <v>43067.0</v>
      </c>
      <c r="B1995" s="10" t="s">
        <v>36</v>
      </c>
      <c r="C1995" s="5">
        <v>64.92058206891856</v>
      </c>
      <c r="D1995">
        <v>35.0</v>
      </c>
      <c r="E1995" s="50">
        <f>VLOOKUP(B1995,'SKU List'!$A$6:$C$11,3,1)</f>
        <v>10.158000000000001</v>
      </c>
      <c r="F1995" s="64">
        <f t="shared" si="31"/>
        <v>5.391079156223523</v>
      </c>
    </row>
    <row r="1996" spans="8:8">
      <c r="A1996" s="25">
        <v>43067.0</v>
      </c>
      <c r="B1996" s="10" t="s">
        <v>41</v>
      </c>
      <c r="C1996" s="5">
        <v>60.846661931638195</v>
      </c>
      <c r="D1996">
        <v>33.0</v>
      </c>
      <c r="E1996" s="50">
        <f>VLOOKUP(B1996,'SKU List'!$A$6:$C$11,3,1)</f>
        <v>50.79</v>
      </c>
      <c r="F1996" s="64">
        <f t="shared" si="31"/>
        <v>0.1980047633714943</v>
      </c>
    </row>
    <row r="1997" spans="8:8" ht="15.0" customHeight="1">
      <c r="A1997" s="25">
        <v>43067.0</v>
      </c>
      <c r="B1997" s="10" t="s">
        <v>33</v>
      </c>
      <c r="C1997" s="5">
        <v>53.72773624409399</v>
      </c>
      <c r="D1997">
        <v>29.0</v>
      </c>
      <c r="E1997" s="50">
        <f>VLOOKUP(B1997,'SKU List'!$A$6:$C$11,3,1)</f>
        <v>45.711</v>
      </c>
      <c r="F1997" s="64">
        <f t="shared" si="31"/>
        <v>0.1753787106843865</v>
      </c>
    </row>
    <row r="1998" spans="8:8" ht="15.0" customHeight="1">
      <c r="A1998" s="25">
        <v>43068.0</v>
      </c>
      <c r="B1998" s="10" t="s">
        <v>34</v>
      </c>
      <c r="C1998" s="5">
        <v>45.187284012271135</v>
      </c>
      <c r="D1998">
        <v>43.0</v>
      </c>
      <c r="E1998" s="50">
        <f>VLOOKUP(B1998,'SKU List'!$A$6:$C$11,3,1)</f>
        <v>40.632000000000005</v>
      </c>
      <c r="F1998" s="64">
        <f t="shared" si="31"/>
        <v>0.1121107504496734</v>
      </c>
    </row>
    <row r="1999" spans="8:8" ht="15.0" customHeight="1">
      <c r="A1999" s="25">
        <v>43068.0</v>
      </c>
      <c r="B1999" s="10">
        <v>8.4325322E7</v>
      </c>
      <c r="C1999" s="5">
        <v>40.16992777991654</v>
      </c>
      <c r="D1999">
        <v>20.0</v>
      </c>
      <c r="E1999" s="50">
        <f>VLOOKUP(B1999,'SKU List'!$A$6:$C$11,3,1)</f>
        <v>35.553</v>
      </c>
      <c r="F1999" s="64">
        <f t="shared" si="31"/>
        <v>0.12986042752838142</v>
      </c>
    </row>
    <row r="2000" spans="8:8" ht="15.0" customHeight="1">
      <c r="A2000" s="25">
        <v>43068.0</v>
      </c>
      <c r="B2000" s="10" t="s">
        <v>35</v>
      </c>
      <c r="C2000" s="5">
        <v>63.7437393786572</v>
      </c>
      <c r="D2000">
        <v>36.0</v>
      </c>
      <c r="E2000" s="50">
        <f>VLOOKUP(B2000,'SKU List'!$A$6:$C$11,3,1)</f>
        <v>5.079000000000001</v>
      </c>
      <c r="F2000" s="64">
        <f t="shared" si="31"/>
        <v>11.550450753821066</v>
      </c>
    </row>
    <row r="2001" spans="8:8" ht="15.0" customHeight="1">
      <c r="A2001" s="25">
        <v>43068.0</v>
      </c>
      <c r="B2001" s="10" t="s">
        <v>36</v>
      </c>
      <c r="C2001" s="5">
        <v>61.295800340395694</v>
      </c>
      <c r="D2001">
        <v>40.0</v>
      </c>
      <c r="E2001" s="50">
        <f>VLOOKUP(B2001,'SKU List'!$A$6:$C$11,3,1)</f>
        <v>10.158000000000001</v>
      </c>
      <c r="F2001" s="64">
        <f t="shared" si="31"/>
        <v>5.034239056939918</v>
      </c>
    </row>
    <row r="2002" spans="8:8">
      <c r="A2002" s="25">
        <v>43068.0</v>
      </c>
      <c r="B2002" s="10" t="s">
        <v>41</v>
      </c>
      <c r="C2002" s="5">
        <v>58.78344720669397</v>
      </c>
      <c r="D2002">
        <v>41.0</v>
      </c>
      <c r="E2002" s="50">
        <f>VLOOKUP(B2002,'SKU List'!$A$6:$C$11,3,1)</f>
        <v>50.79</v>
      </c>
      <c r="F2002" s="64">
        <f t="shared" si="31"/>
        <v>0.15738230373486853</v>
      </c>
    </row>
    <row r="2003" spans="8:8" ht="15.0" customHeight="1">
      <c r="A2003" s="25">
        <v>43068.0</v>
      </c>
      <c r="B2003" s="10" t="s">
        <v>33</v>
      </c>
      <c r="C2003" s="5">
        <v>59.382537374437405</v>
      </c>
      <c r="D2003">
        <v>29.0</v>
      </c>
      <c r="E2003" s="50">
        <f>VLOOKUP(B2003,'SKU List'!$A$6:$C$11,3,1)</f>
        <v>45.711</v>
      </c>
      <c r="F2003" s="64">
        <f t="shared" si="31"/>
        <v>0.2990863768991579</v>
      </c>
    </row>
    <row r="2004" spans="8:8" ht="15.0" customHeight="1">
      <c r="A2004" s="25">
        <v>43069.0</v>
      </c>
      <c r="B2004" s="10" t="s">
        <v>34</v>
      </c>
      <c r="C2004" s="5">
        <v>49.26906585686315</v>
      </c>
      <c r="D2004">
        <v>47.0</v>
      </c>
      <c r="E2004" s="50">
        <f>VLOOKUP(B2004,'SKU List'!$A$6:$C$11,3,1)</f>
        <v>40.632000000000005</v>
      </c>
      <c r="F2004" s="64">
        <f t="shared" si="31"/>
        <v>0.21256807090133747</v>
      </c>
    </row>
    <row r="2005" spans="8:8" ht="15.0" customHeight="1">
      <c r="A2005" s="25">
        <v>43069.0</v>
      </c>
      <c r="B2005" s="10">
        <v>8.4325322E7</v>
      </c>
      <c r="C2005" s="5">
        <v>43.58858839016073</v>
      </c>
      <c r="D2005">
        <v>19.0</v>
      </c>
      <c r="E2005" s="50">
        <f>VLOOKUP(B2005,'SKU List'!$A$6:$C$11,3,1)</f>
        <v>35.553</v>
      </c>
      <c r="F2005" s="64">
        <f t="shared" si="31"/>
        <v>0.2260171684572535</v>
      </c>
    </row>
    <row r="2006" spans="8:8" ht="15.0" customHeight="1">
      <c r="A2006" s="25">
        <v>43069.0</v>
      </c>
      <c r="B2006" s="10" t="s">
        <v>35</v>
      </c>
      <c r="C2006" s="5">
        <v>65.69909442880092</v>
      </c>
      <c r="D2006">
        <v>36.0</v>
      </c>
      <c r="E2006" s="50">
        <f>VLOOKUP(B2006,'SKU List'!$A$6:$C$11,3,1)</f>
        <v>5.079000000000001</v>
      </c>
      <c r="F2006" s="64">
        <f t="shared" si="31"/>
        <v>11.935438950344736</v>
      </c>
    </row>
    <row r="2007" spans="8:8" ht="15.0" customHeight="1">
      <c r="A2007" s="25">
        <v>43069.0</v>
      </c>
      <c r="B2007" s="10" t="s">
        <v>36</v>
      </c>
      <c r="C2007" s="5">
        <v>61.84564006251508</v>
      </c>
      <c r="D2007">
        <v>41.0</v>
      </c>
      <c r="E2007" s="50">
        <f>VLOOKUP(B2007,'SKU List'!$A$6:$C$11,3,1)</f>
        <v>10.158000000000001</v>
      </c>
      <c r="F2007" s="64">
        <f t="shared" si="31"/>
        <v>5.088367795089099</v>
      </c>
    </row>
    <row r="2008" spans="8:8">
      <c r="A2008" s="25">
        <v>43069.0</v>
      </c>
      <c r="B2008" s="10" t="s">
        <v>41</v>
      </c>
      <c r="C2008" s="5">
        <v>57.256167659374</v>
      </c>
      <c r="D2008">
        <v>34.0</v>
      </c>
      <c r="E2008" s="50">
        <f>VLOOKUP(B2008,'SKU List'!$A$6:$C$11,3,1)</f>
        <v>50.79</v>
      </c>
      <c r="F2008" s="64">
        <f t="shared" si="31"/>
        <v>0.12731182633144322</v>
      </c>
    </row>
    <row r="2009" spans="8:8" ht="15.0" customHeight="1">
      <c r="A2009" s="25">
        <v>43069.0</v>
      </c>
      <c r="B2009" s="10" t="s">
        <v>33</v>
      </c>
      <c r="C2009" s="5">
        <v>59.13477570295151</v>
      </c>
      <c r="D2009">
        <v>24.0</v>
      </c>
      <c r="E2009" s="50">
        <f>VLOOKUP(B2009,'SKU List'!$A$6:$C$11,3,1)</f>
        <v>45.711</v>
      </c>
      <c r="F2009" s="64">
        <f t="shared" si="31"/>
        <v>0.2936662007602439</v>
      </c>
    </row>
    <row r="2010" spans="8:8" ht="15.0" customHeight="1">
      <c r="A2010" s="25">
        <v>43070.0</v>
      </c>
      <c r="B2010" s="10" t="s">
        <v>34</v>
      </c>
      <c r="C2010" s="5">
        <v>44.991916608518196</v>
      </c>
      <c r="D2010">
        <v>44.0</v>
      </c>
      <c r="E2010" s="50">
        <f>VLOOKUP(B2010,'SKU List'!$A$6:$C$11,3,1)</f>
        <v>40.632000000000005</v>
      </c>
      <c r="F2010" s="64">
        <f t="shared" si="31"/>
        <v>0.10730253515746678</v>
      </c>
    </row>
    <row r="2011" spans="8:8" ht="15.0" customHeight="1">
      <c r="A2011" s="25">
        <v>43070.0</v>
      </c>
      <c r="B2011" s="10">
        <v>8.4325322E7</v>
      </c>
      <c r="C2011" s="5">
        <v>41.79168889891379</v>
      </c>
      <c r="D2011">
        <v>24.0</v>
      </c>
      <c r="E2011" s="50">
        <f>VLOOKUP(B2011,'SKU List'!$A$6:$C$11,3,1)</f>
        <v>35.553</v>
      </c>
      <c r="F2011" s="64">
        <f t="shared" si="31"/>
        <v>0.1754757376005905</v>
      </c>
    </row>
    <row r="2012" spans="8:8" ht="15.0" customHeight="1">
      <c r="A2012" s="25">
        <v>43070.0</v>
      </c>
      <c r="B2012" s="10" t="s">
        <v>35</v>
      </c>
      <c r="C2012" s="5">
        <v>59.783721533298134</v>
      </c>
      <c r="D2012">
        <v>40.0</v>
      </c>
      <c r="E2012" s="50">
        <f>VLOOKUP(B2012,'SKU List'!$A$6:$C$11,3,1)</f>
        <v>5.079000000000001</v>
      </c>
      <c r="F2012" s="64">
        <f t="shared" si="31"/>
        <v>10.770766200688744</v>
      </c>
    </row>
    <row r="2013" spans="8:8" ht="15.0" customHeight="1">
      <c r="A2013" s="25">
        <v>43070.0</v>
      </c>
      <c r="B2013" s="10" t="s">
        <v>36</v>
      </c>
      <c r="C2013" s="5">
        <v>61.036818244224705</v>
      </c>
      <c r="D2013">
        <v>34.0</v>
      </c>
      <c r="E2013" s="50">
        <f>VLOOKUP(B2013,'SKU List'!$A$6:$C$11,3,1)</f>
        <v>10.158000000000001</v>
      </c>
      <c r="F2013" s="64">
        <f t="shared" si="31"/>
        <v>5.008743674367464</v>
      </c>
    </row>
    <row r="2014" spans="8:8">
      <c r="A2014" s="25">
        <v>43070.0</v>
      </c>
      <c r="B2014" s="10" t="s">
        <v>41</v>
      </c>
      <c r="C2014" s="5">
        <v>59.815876927518644</v>
      </c>
      <c r="D2014">
        <v>34.0</v>
      </c>
      <c r="E2014" s="50">
        <f>VLOOKUP(B2014,'SKU List'!$A$6:$C$11,3,1)</f>
        <v>50.79</v>
      </c>
      <c r="F2014" s="64">
        <f t="shared" si="31"/>
        <v>0.1777097248970003</v>
      </c>
    </row>
    <row r="2015" spans="8:8" ht="15.0" customHeight="1">
      <c r="A2015" s="25">
        <v>43070.0</v>
      </c>
      <c r="B2015" s="10" t="s">
        <v>33</v>
      </c>
      <c r="C2015" s="5">
        <v>51.12186537225247</v>
      </c>
      <c r="D2015">
        <v>25.0</v>
      </c>
      <c r="E2015" s="50">
        <f>VLOOKUP(B2015,'SKU List'!$A$6:$C$11,3,1)</f>
        <v>45.711</v>
      </c>
      <c r="F2015" s="64">
        <f t="shared" si="31"/>
        <v>0.11837118794715656</v>
      </c>
    </row>
    <row r="2016" spans="8:8" ht="15.0" customHeight="1">
      <c r="A2016" s="25">
        <v>43071.0</v>
      </c>
      <c r="B2016" s="10" t="s">
        <v>34</v>
      </c>
      <c r="C2016" s="5">
        <v>47.64981130201376</v>
      </c>
      <c r="D2016">
        <v>38.0</v>
      </c>
      <c r="E2016" s="50">
        <f>VLOOKUP(B2016,'SKU List'!$A$6:$C$11,3,1)</f>
        <v>40.632000000000005</v>
      </c>
      <c r="F2016" s="64">
        <f t="shared" si="31"/>
        <v>0.17271636399915716</v>
      </c>
    </row>
    <row r="2017" spans="8:8" ht="15.0" customHeight="1">
      <c r="A2017" s="25">
        <v>43071.0</v>
      </c>
      <c r="B2017" s="10">
        <v>8.4325322E7</v>
      </c>
      <c r="C2017" s="5">
        <v>43.6726836450879</v>
      </c>
      <c r="D2017">
        <v>19.0</v>
      </c>
      <c r="E2017" s="50">
        <f>VLOOKUP(B2017,'SKU List'!$A$6:$C$11,3,1)</f>
        <v>35.553</v>
      </c>
      <c r="F2017" s="64">
        <f t="shared" si="31"/>
        <v>0.22838251751154345</v>
      </c>
    </row>
    <row r="2018" spans="8:8" ht="15.0" customHeight="1">
      <c r="A2018" s="25">
        <v>43071.0</v>
      </c>
      <c r="B2018" s="10" t="s">
        <v>35</v>
      </c>
      <c r="C2018" s="5">
        <v>62.09983079203807</v>
      </c>
      <c r="D2018">
        <v>43.0</v>
      </c>
      <c r="E2018" s="50">
        <f>VLOOKUP(B2018,'SKU List'!$A$6:$C$11,3,1)</f>
        <v>5.079000000000001</v>
      </c>
      <c r="F2018" s="64">
        <f t="shared" si="31"/>
        <v>11.226782987209699</v>
      </c>
    </row>
    <row r="2019" spans="8:8" ht="15.0" customHeight="1">
      <c r="A2019" s="25">
        <v>43071.0</v>
      </c>
      <c r="B2019" s="10" t="s">
        <v>36</v>
      </c>
      <c r="C2019" s="5">
        <v>61.26322384658031</v>
      </c>
      <c r="D2019">
        <v>41.0</v>
      </c>
      <c r="E2019" s="50">
        <f>VLOOKUP(B2019,'SKU List'!$A$6:$C$11,3,1)</f>
        <v>10.158000000000001</v>
      </c>
      <c r="F2019" s="64">
        <f t="shared" si="31"/>
        <v>5.031032077828343</v>
      </c>
    </row>
    <row r="2020" spans="8:8">
      <c r="A2020" s="25">
        <v>43071.0</v>
      </c>
      <c r="B2020" s="10" t="s">
        <v>41</v>
      </c>
      <c r="C2020" s="5">
        <v>56.21372594939584</v>
      </c>
      <c r="D2020">
        <v>34.0</v>
      </c>
      <c r="E2020" s="50">
        <f>VLOOKUP(B2020,'SKU List'!$A$6:$C$11,3,1)</f>
        <v>50.79</v>
      </c>
      <c r="F2020" s="64">
        <f t="shared" si="31"/>
        <v>0.106787279964478</v>
      </c>
    </row>
    <row r="2021" spans="8:8" ht="15.0" customHeight="1">
      <c r="A2021" s="25">
        <v>43071.0</v>
      </c>
      <c r="B2021" s="10" t="s">
        <v>33</v>
      </c>
      <c r="C2021" s="5">
        <v>55.02576458240364</v>
      </c>
      <c r="D2021">
        <v>33.0</v>
      </c>
      <c r="E2021" s="50">
        <f>VLOOKUP(B2021,'SKU List'!$A$6:$C$11,3,1)</f>
        <v>45.711</v>
      </c>
      <c r="F2021" s="64">
        <f t="shared" si="31"/>
        <v>0.20377512157694297</v>
      </c>
    </row>
    <row r="2022" spans="8:8" ht="15.0" customHeight="1">
      <c r="A2022" s="25">
        <v>43072.0</v>
      </c>
      <c r="B2022" s="10" t="s">
        <v>34</v>
      </c>
      <c r="C2022" s="5">
        <v>46.77867149406588</v>
      </c>
      <c r="D2022">
        <v>36.0</v>
      </c>
      <c r="E2022" s="50">
        <f>VLOOKUP(B2022,'SKU List'!$A$6:$C$11,3,1)</f>
        <v>40.632000000000005</v>
      </c>
      <c r="F2022" s="64">
        <f t="shared" si="31"/>
        <v>0.15127661680611038</v>
      </c>
    </row>
    <row r="2023" spans="8:8" ht="15.0" customHeight="1">
      <c r="A2023" s="25">
        <v>43072.0</v>
      </c>
      <c r="B2023" s="10">
        <v>8.4325322E7</v>
      </c>
      <c r="C2023" s="5">
        <v>45.63657996957768</v>
      </c>
      <c r="D2023">
        <v>20.0</v>
      </c>
      <c r="E2023" s="50">
        <f>VLOOKUP(B2023,'SKU List'!$A$6:$C$11,3,1)</f>
        <v>35.553</v>
      </c>
      <c r="F2023" s="64">
        <f t="shared" si="31"/>
        <v>0.28362107190891583</v>
      </c>
    </row>
    <row r="2024" spans="8:8" ht="15.0" customHeight="1">
      <c r="A2024" s="25">
        <v>43072.0</v>
      </c>
      <c r="B2024" s="10" t="s">
        <v>35</v>
      </c>
      <c r="C2024" s="5">
        <v>57.34958929222837</v>
      </c>
      <c r="D2024">
        <v>38.0</v>
      </c>
      <c r="E2024" s="50">
        <f>VLOOKUP(B2024,'SKU List'!$A$6:$C$11,3,1)</f>
        <v>5.079000000000001</v>
      </c>
      <c r="F2024" s="64">
        <f t="shared" si="31"/>
        <v>10.291511969330255</v>
      </c>
    </row>
    <row r="2025" spans="8:8" ht="15.0" customHeight="1">
      <c r="A2025" s="25">
        <v>43072.0</v>
      </c>
      <c r="B2025" s="10" t="s">
        <v>36</v>
      </c>
      <c r="C2025" s="5">
        <v>61.156001973837995</v>
      </c>
      <c r="D2025">
        <v>36.0</v>
      </c>
      <c r="E2025" s="50">
        <f>VLOOKUP(B2025,'SKU List'!$A$6:$C$11,3,1)</f>
        <v>10.158000000000001</v>
      </c>
      <c r="F2025" s="64">
        <f t="shared" si="31"/>
        <v>5.02047666606005</v>
      </c>
    </row>
    <row r="2026" spans="8:8">
      <c r="A2026" s="25">
        <v>43072.0</v>
      </c>
      <c r="B2026" s="10" t="s">
        <v>41</v>
      </c>
      <c r="C2026" s="5">
        <v>63.89350276404523</v>
      </c>
      <c r="D2026">
        <v>40.0</v>
      </c>
      <c r="E2026" s="50">
        <f>VLOOKUP(B2026,'SKU List'!$A$6:$C$11,3,1)</f>
        <v>50.79</v>
      </c>
      <c r="F2026" s="64">
        <f t="shared" si="31"/>
        <v>0.25799375396820695</v>
      </c>
    </row>
    <row r="2027" spans="8:8" ht="15.0" customHeight="1">
      <c r="A2027" s="25">
        <v>43072.0</v>
      </c>
      <c r="B2027" s="10" t="s">
        <v>33</v>
      </c>
      <c r="C2027" s="5">
        <v>52.80896083678726</v>
      </c>
      <c r="D2027">
        <v>25.0</v>
      </c>
      <c r="E2027" s="50">
        <f>VLOOKUP(B2027,'SKU List'!$A$6:$C$11,3,1)</f>
        <v>45.711</v>
      </c>
      <c r="F2027" s="64">
        <f t="shared" si="31"/>
        <v>0.1552790539867266</v>
      </c>
    </row>
    <row r="2028" spans="8:8" ht="15.0" customHeight="1">
      <c r="A2028" s="25">
        <v>43073.0</v>
      </c>
      <c r="B2028" s="10" t="s">
        <v>34</v>
      </c>
      <c r="C2028" s="5">
        <v>51.18668018272604</v>
      </c>
      <c r="D2028">
        <v>40.0</v>
      </c>
      <c r="E2028" s="50">
        <f>VLOOKUP(B2028,'SKU List'!$A$6:$C$11,3,1)</f>
        <v>40.632000000000005</v>
      </c>
      <c r="F2028" s="64">
        <f t="shared" si="31"/>
        <v>0.25976275306965046</v>
      </c>
    </row>
    <row r="2029" spans="8:8" ht="15.0" customHeight="1">
      <c r="A2029" s="25">
        <v>43073.0</v>
      </c>
      <c r="B2029" s="10">
        <v>8.4325322E7</v>
      </c>
      <c r="C2029" s="5">
        <v>46.03676020737417</v>
      </c>
      <c r="D2029">
        <v>24.0</v>
      </c>
      <c r="E2029" s="50">
        <f>VLOOKUP(B2029,'SKU List'!$A$6:$C$11,3,1)</f>
        <v>35.553</v>
      </c>
      <c r="F2029" s="64">
        <f t="shared" si="31"/>
        <v>0.2948769501131881</v>
      </c>
    </row>
    <row r="2030" spans="8:8" ht="15.0" customHeight="1">
      <c r="A2030" s="25">
        <v>43073.0</v>
      </c>
      <c r="B2030" s="10" t="s">
        <v>35</v>
      </c>
      <c r="C2030" s="5">
        <v>63.56282974743468</v>
      </c>
      <c r="D2030">
        <v>42.0</v>
      </c>
      <c r="E2030" s="50">
        <f>VLOOKUP(B2030,'SKU List'!$A$6:$C$11,3,1)</f>
        <v>5.079000000000001</v>
      </c>
      <c r="F2030" s="64">
        <f t="shared" si="31"/>
        <v>11.514831610048173</v>
      </c>
    </row>
    <row r="2031" spans="8:8" ht="15.0" customHeight="1">
      <c r="A2031" s="25">
        <v>43073.0</v>
      </c>
      <c r="B2031" s="10" t="s">
        <v>36</v>
      </c>
      <c r="C2031" s="5">
        <v>57.06603709735319</v>
      </c>
      <c r="D2031">
        <v>33.0</v>
      </c>
      <c r="E2031" s="50">
        <f>VLOOKUP(B2031,'SKU List'!$A$6:$C$11,3,1)</f>
        <v>10.158000000000001</v>
      </c>
      <c r="F2031" s="64">
        <f t="shared" si="31"/>
        <v>4.617841809150736</v>
      </c>
    </row>
    <row r="2032" spans="8:8">
      <c r="A2032" s="25">
        <v>43073.0</v>
      </c>
      <c r="B2032" s="10" t="s">
        <v>41</v>
      </c>
      <c r="C2032" s="5">
        <v>63.09854654178259</v>
      </c>
      <c r="D2032">
        <v>37.0</v>
      </c>
      <c r="E2032" s="50">
        <f>VLOOKUP(B2032,'SKU List'!$A$6:$C$11,3,1)</f>
        <v>50.79</v>
      </c>
      <c r="F2032" s="64">
        <f t="shared" si="31"/>
        <v>0.24234192836744617</v>
      </c>
    </row>
    <row r="2033" spans="8:8" ht="15.0" customHeight="1">
      <c r="A2033" s="25">
        <v>43073.0</v>
      </c>
      <c r="B2033" s="10" t="s">
        <v>33</v>
      </c>
      <c r="C2033" s="5">
        <v>52.11246082173816</v>
      </c>
      <c r="D2033">
        <v>25.0</v>
      </c>
      <c r="E2033" s="50">
        <f>VLOOKUP(B2033,'SKU List'!$A$6:$C$11,3,1)</f>
        <v>45.711</v>
      </c>
      <c r="F2033" s="64">
        <f t="shared" si="31"/>
        <v>0.14004202099578136</v>
      </c>
    </row>
    <row r="2034" spans="8:8" ht="15.0" customHeight="1">
      <c r="A2034" s="25">
        <v>43074.0</v>
      </c>
      <c r="B2034" s="10" t="s">
        <v>34</v>
      </c>
      <c r="C2034" s="5">
        <v>50.929206317791085</v>
      </c>
      <c r="D2034">
        <v>37.0</v>
      </c>
      <c r="E2034" s="50">
        <f>VLOOKUP(B2034,'SKU List'!$A$6:$C$11,3,1)</f>
        <v>40.632000000000005</v>
      </c>
      <c r="F2034" s="64">
        <f t="shared" si="31"/>
        <v>0.2534260267225605</v>
      </c>
    </row>
    <row r="2035" spans="8:8" ht="15.0" customHeight="1">
      <c r="A2035" s="25">
        <v>43074.0</v>
      </c>
      <c r="B2035" s="10">
        <v>8.4325322E7</v>
      </c>
      <c r="C2035" s="5">
        <v>44.3403041848075</v>
      </c>
      <c r="D2035">
        <v>19.0</v>
      </c>
      <c r="E2035" s="50">
        <f>VLOOKUP(B2035,'SKU List'!$A$6:$C$11,3,1)</f>
        <v>35.553</v>
      </c>
      <c r="F2035" s="64">
        <f t="shared" si="31"/>
        <v>0.24716069487265502</v>
      </c>
    </row>
    <row r="2036" spans="8:8" ht="15.0" customHeight="1">
      <c r="A2036" s="25">
        <v>43074.0</v>
      </c>
      <c r="B2036" s="10" t="s">
        <v>35</v>
      </c>
      <c r="C2036" s="5">
        <v>58.38435136545583</v>
      </c>
      <c r="D2036">
        <v>37.0</v>
      </c>
      <c r="E2036" s="50">
        <f>VLOOKUP(B2036,'SKU List'!$A$6:$C$11,3,1)</f>
        <v>5.079000000000001</v>
      </c>
      <c r="F2036" s="64">
        <f t="shared" si="31"/>
        <v>10.49524539583694</v>
      </c>
    </row>
    <row r="2037" spans="8:8" ht="15.0" customHeight="1">
      <c r="A2037" s="25">
        <v>43074.0</v>
      </c>
      <c r="B2037" s="10" t="s">
        <v>36</v>
      </c>
      <c r="C2037" s="5">
        <v>56.71269239773982</v>
      </c>
      <c r="D2037">
        <v>44.0</v>
      </c>
      <c r="E2037" s="50">
        <f>VLOOKUP(B2037,'SKU List'!$A$6:$C$11,3,1)</f>
        <v>10.158000000000001</v>
      </c>
      <c r="F2037" s="64">
        <f t="shared" si="31"/>
        <v>4.583056940120084</v>
      </c>
    </row>
    <row r="2038" spans="8:8">
      <c r="A2038" s="25">
        <v>43074.0</v>
      </c>
      <c r="B2038" s="10" t="s">
        <v>41</v>
      </c>
      <c r="C2038" s="5">
        <v>60.78548868123981</v>
      </c>
      <c r="D2038">
        <v>40.0</v>
      </c>
      <c r="E2038" s="50">
        <f>VLOOKUP(B2038,'SKU List'!$A$6:$C$11,3,1)</f>
        <v>50.79</v>
      </c>
      <c r="F2038" s="64">
        <f t="shared" si="31"/>
        <v>0.19680032843551512</v>
      </c>
    </row>
    <row r="2039" spans="8:8" ht="15.0" customHeight="1">
      <c r="A2039" s="25">
        <v>43074.0</v>
      </c>
      <c r="B2039" s="10" t="s">
        <v>33</v>
      </c>
      <c r="C2039" s="5">
        <v>58.248833596027836</v>
      </c>
      <c r="D2039">
        <v>25.0</v>
      </c>
      <c r="E2039" s="50">
        <f>VLOOKUP(B2039,'SKU List'!$A$6:$C$11,3,1)</f>
        <v>45.711</v>
      </c>
      <c r="F2039" s="64">
        <f t="shared" si="31"/>
        <v>0.2742848241348437</v>
      </c>
    </row>
    <row r="2040" spans="8:8" ht="15.0" customHeight="1">
      <c r="A2040" s="25">
        <v>43075.0</v>
      </c>
      <c r="B2040" s="10" t="s">
        <v>34</v>
      </c>
      <c r="C2040" s="5">
        <v>49.489980243469155</v>
      </c>
      <c r="D2040">
        <v>40.0</v>
      </c>
      <c r="E2040" s="50">
        <f>VLOOKUP(B2040,'SKU List'!$A$6:$C$11,3,1)</f>
        <v>40.632000000000005</v>
      </c>
      <c r="F2040" s="64">
        <f t="shared" si="31"/>
        <v>0.21800502666541516</v>
      </c>
    </row>
    <row r="2041" spans="8:8" ht="15.0" customHeight="1">
      <c r="A2041" s="25">
        <v>43075.0</v>
      </c>
      <c r="B2041" s="10">
        <v>8.4325322E7</v>
      </c>
      <c r="C2041" s="5">
        <v>41.14084616238341</v>
      </c>
      <c r="D2041">
        <v>24.0</v>
      </c>
      <c r="E2041" s="50">
        <f>VLOOKUP(B2041,'SKU List'!$A$6:$C$11,3,1)</f>
        <v>35.553</v>
      </c>
      <c r="F2041" s="64">
        <f t="shared" si="31"/>
        <v>0.15716946987268063</v>
      </c>
    </row>
    <row r="2042" spans="8:8" ht="15.0" customHeight="1">
      <c r="A2042" s="25">
        <v>43075.0</v>
      </c>
      <c r="B2042" s="10" t="s">
        <v>35</v>
      </c>
      <c r="C2042" s="5">
        <v>64.32755096113347</v>
      </c>
      <c r="D2042">
        <v>39.0</v>
      </c>
      <c r="E2042" s="50">
        <f>VLOOKUP(B2042,'SKU List'!$A$6:$C$11,3,1)</f>
        <v>5.079000000000001</v>
      </c>
      <c r="F2042" s="64">
        <f t="shared" si="31"/>
        <v>11.665396920876837</v>
      </c>
    </row>
    <row r="2043" spans="8:8" ht="15.0" customHeight="1">
      <c r="A2043" s="25">
        <v>43075.0</v>
      </c>
      <c r="B2043" s="10" t="s">
        <v>36</v>
      </c>
      <c r="C2043" s="5">
        <v>57.53720540247966</v>
      </c>
      <c r="D2043">
        <v>38.0</v>
      </c>
      <c r="E2043" s="50">
        <f>VLOOKUP(B2043,'SKU List'!$A$6:$C$11,3,1)</f>
        <v>10.158000000000001</v>
      </c>
      <c r="F2043" s="64">
        <f t="shared" si="31"/>
        <v>4.664225773034027</v>
      </c>
    </row>
    <row r="2044" spans="8:8">
      <c r="A2044" s="25">
        <v>43075.0</v>
      </c>
      <c r="B2044" s="10" t="s">
        <v>41</v>
      </c>
      <c r="C2044" s="5">
        <v>58.88590739241483</v>
      </c>
      <c r="D2044">
        <v>37.0</v>
      </c>
      <c r="E2044" s="50">
        <f>VLOOKUP(B2044,'SKU List'!$A$6:$C$11,3,1)</f>
        <v>50.79</v>
      </c>
      <c r="F2044" s="64">
        <f t="shared" si="31"/>
        <v>0.15939963363683463</v>
      </c>
    </row>
    <row r="2045" spans="8:8" ht="15.0" customHeight="1">
      <c r="A2045" s="25">
        <v>43075.0</v>
      </c>
      <c r="B2045" s="10" t="s">
        <v>33</v>
      </c>
      <c r="C2045" s="5">
        <v>57.67234193682498</v>
      </c>
      <c r="D2045">
        <v>25.0</v>
      </c>
      <c r="E2045" s="50">
        <f>VLOOKUP(B2045,'SKU List'!$A$6:$C$11,3,1)</f>
        <v>45.711</v>
      </c>
      <c r="F2045" s="64">
        <f t="shared" si="31"/>
        <v>0.2616731626266102</v>
      </c>
    </row>
    <row r="2046" spans="8:8" ht="15.0" customHeight="1">
      <c r="A2046" s="25">
        <v>43076.0</v>
      </c>
      <c r="B2046" s="10" t="s">
        <v>34</v>
      </c>
      <c r="C2046" s="5">
        <v>51.25852702666083</v>
      </c>
      <c r="D2046">
        <v>38.0</v>
      </c>
      <c r="E2046" s="50">
        <f>VLOOKUP(B2046,'SKU List'!$A$6:$C$11,3,1)</f>
        <v>40.632000000000005</v>
      </c>
      <c r="F2046" s="64">
        <f t="shared" si="31"/>
        <v>0.26153098608635617</v>
      </c>
    </row>
    <row r="2047" spans="8:8" ht="15.0" customHeight="1">
      <c r="A2047" s="25">
        <v>43076.0</v>
      </c>
      <c r="B2047" s="10">
        <v>8.4325322E7</v>
      </c>
      <c r="C2047" s="5">
        <v>43.27498889801774</v>
      </c>
      <c r="D2047">
        <v>25.0</v>
      </c>
      <c r="E2047" s="50">
        <f>VLOOKUP(B2047,'SKU List'!$A$6:$C$11,3,1)</f>
        <v>35.553</v>
      </c>
      <c r="F2047" s="64">
        <f t="shared" si="31"/>
        <v>0.21719654875869102</v>
      </c>
    </row>
    <row r="2048" spans="8:8" ht="15.0" customHeight="1">
      <c r="A2048" s="25">
        <v>43076.0</v>
      </c>
      <c r="B2048" s="10" t="s">
        <v>35</v>
      </c>
      <c r="C2048" s="5">
        <v>60.08524250131592</v>
      </c>
      <c r="D2048">
        <v>38.0</v>
      </c>
      <c r="E2048" s="50">
        <f>VLOOKUP(B2048,'SKU List'!$A$6:$C$11,3,1)</f>
        <v>5.079000000000001</v>
      </c>
      <c r="F2048" s="64">
        <f t="shared" si="31"/>
        <v>10.83013240821341</v>
      </c>
    </row>
    <row r="2049" spans="8:8" ht="15.0" customHeight="1">
      <c r="A2049" s="25">
        <v>43076.0</v>
      </c>
      <c r="B2049" s="10" t="s">
        <v>36</v>
      </c>
      <c r="C2049" s="5">
        <v>65.02189959790087</v>
      </c>
      <c r="D2049">
        <v>36.0</v>
      </c>
      <c r="E2049" s="50">
        <f>VLOOKUP(B2049,'SKU List'!$A$6:$C$11,3,1)</f>
        <v>10.158000000000001</v>
      </c>
      <c r="F2049" s="64">
        <f t="shared" si="31"/>
        <v>5.401053317375553</v>
      </c>
    </row>
    <row r="2050" spans="8:8">
      <c r="A2050" s="25">
        <v>43076.0</v>
      </c>
      <c r="B2050" s="10" t="s">
        <v>41</v>
      </c>
      <c r="C2050" s="5">
        <v>61.49083801856805</v>
      </c>
      <c r="D2050">
        <v>35.0</v>
      </c>
      <c r="E2050" s="50">
        <f>VLOOKUP(B2050,'SKU List'!$A$6:$C$11,3,1)</f>
        <v>50.79</v>
      </c>
      <c r="F2050" s="64">
        <f t="shared" si="31"/>
        <v>0.2106878916827732</v>
      </c>
    </row>
    <row r="2051" spans="8:8" ht="15.0" customHeight="1">
      <c r="A2051" s="25">
        <v>43076.0</v>
      </c>
      <c r="B2051" s="10" t="s">
        <v>33</v>
      </c>
      <c r="C2051" s="5">
        <v>52.164572809771286</v>
      </c>
      <c r="D2051">
        <v>29.0</v>
      </c>
      <c r="E2051" s="50">
        <f>VLOOKUP(B2051,'SKU List'!$A$6:$C$11,3,1)</f>
        <v>45.711</v>
      </c>
      <c r="F2051" s="64">
        <f t="shared" si="31"/>
        <v>0.14118205267378284</v>
      </c>
    </row>
    <row r="2052" spans="8:8" ht="15.0" customHeight="1">
      <c r="A2052" s="25">
        <v>43077.0</v>
      </c>
      <c r="B2052" s="10" t="s">
        <v>34</v>
      </c>
      <c r="C2052" s="5">
        <v>51.728922675976165</v>
      </c>
      <c r="D2052">
        <v>42.0</v>
      </c>
      <c r="E2052" s="50">
        <f>VLOOKUP(B2052,'SKU List'!$A$6:$C$11,3,1)</f>
        <v>40.632000000000005</v>
      </c>
      <c r="F2052" s="64">
        <f t="shared" si="31"/>
        <v>0.2731079611138058</v>
      </c>
    </row>
    <row r="2053" spans="8:8" ht="15.0" customHeight="1">
      <c r="A2053" s="25">
        <v>43077.0</v>
      </c>
      <c r="B2053" s="10">
        <v>8.4325322E7</v>
      </c>
      <c r="C2053" s="5">
        <v>43.83091035881559</v>
      </c>
      <c r="D2053">
        <v>20.0</v>
      </c>
      <c r="E2053" s="50">
        <f>VLOOKUP(B2053,'SKU List'!$A$6:$C$11,3,1)</f>
        <v>35.553</v>
      </c>
      <c r="F2053" s="64">
        <f t="shared" si="32" ref="F2053:F2116">(C2053-E2053)/E2053</f>
        <v>0.23283296371095538</v>
      </c>
    </row>
    <row r="2054" spans="8:8" ht="15.0" customHeight="1">
      <c r="A2054" s="25">
        <v>43077.0</v>
      </c>
      <c r="B2054" s="10" t="s">
        <v>35</v>
      </c>
      <c r="C2054" s="5">
        <v>60.39271987106252</v>
      </c>
      <c r="D2054">
        <v>33.0</v>
      </c>
      <c r="E2054" s="50">
        <f>VLOOKUP(B2054,'SKU List'!$A$6:$C$11,3,1)</f>
        <v>5.079000000000001</v>
      </c>
      <c r="F2054" s="64">
        <f t="shared" si="32"/>
        <v>10.890671366619907</v>
      </c>
    </row>
    <row r="2055" spans="8:8" ht="15.0" customHeight="1">
      <c r="A2055" s="25">
        <v>43077.0</v>
      </c>
      <c r="B2055" s="10" t="s">
        <v>36</v>
      </c>
      <c r="C2055" s="5">
        <v>61.26952227651055</v>
      </c>
      <c r="D2055">
        <v>42.0</v>
      </c>
      <c r="E2055" s="50">
        <f>VLOOKUP(B2055,'SKU List'!$A$6:$C$11,3,1)</f>
        <v>10.158000000000001</v>
      </c>
      <c r="F2055" s="64">
        <f t="shared" si="32"/>
        <v>5.031652124090425</v>
      </c>
    </row>
    <row r="2056" spans="8:8">
      <c r="A2056" s="25">
        <v>43077.0</v>
      </c>
      <c r="B2056" s="10" t="s">
        <v>41</v>
      </c>
      <c r="C2056" s="5">
        <v>59.12600304341609</v>
      </c>
      <c r="D2056">
        <v>42.0</v>
      </c>
      <c r="E2056" s="50">
        <f>VLOOKUP(B2056,'SKU List'!$A$6:$C$11,3,1)</f>
        <v>50.79</v>
      </c>
      <c r="F2056" s="64">
        <f t="shared" si="32"/>
        <v>0.16412685653506778</v>
      </c>
    </row>
    <row r="2057" spans="8:8" ht="15.0" customHeight="1">
      <c r="A2057" s="25">
        <v>43077.0</v>
      </c>
      <c r="B2057" s="10" t="s">
        <v>33</v>
      </c>
      <c r="C2057" s="5">
        <v>54.09355127139111</v>
      </c>
      <c r="D2057">
        <v>32.0</v>
      </c>
      <c r="E2057" s="50">
        <f>VLOOKUP(B2057,'SKU List'!$A$6:$C$11,3,1)</f>
        <v>45.711</v>
      </c>
      <c r="F2057" s="64">
        <f t="shared" si="32"/>
        <v>0.18338148960624595</v>
      </c>
    </row>
    <row r="2058" spans="8:8" ht="15.0" customHeight="1">
      <c r="A2058" s="25">
        <v>43078.0</v>
      </c>
      <c r="B2058" s="10" t="s">
        <v>34</v>
      </c>
      <c r="C2058" s="5">
        <v>48.59146421063564</v>
      </c>
      <c r="D2058">
        <v>41.0</v>
      </c>
      <c r="E2058" s="50">
        <f>VLOOKUP(B2058,'SKU List'!$A$6:$C$11,3,1)</f>
        <v>40.632000000000005</v>
      </c>
      <c r="F2058" s="64">
        <f t="shared" si="32"/>
        <v>0.1958915192615583</v>
      </c>
    </row>
    <row r="2059" spans="8:8" ht="15.0" customHeight="1">
      <c r="A2059" s="25">
        <v>43078.0</v>
      </c>
      <c r="B2059" s="10">
        <v>8.4325322E7</v>
      </c>
      <c r="C2059" s="5">
        <v>44.79406878291032</v>
      </c>
      <c r="D2059">
        <v>23.0</v>
      </c>
      <c r="E2059" s="50">
        <f>VLOOKUP(B2059,'SKU List'!$A$6:$C$11,3,1)</f>
        <v>35.553</v>
      </c>
      <c r="F2059" s="64">
        <f t="shared" si="32"/>
        <v>0.25992374153827597</v>
      </c>
    </row>
    <row r="2060" spans="8:8" ht="15.0" customHeight="1">
      <c r="A2060" s="25">
        <v>43078.0</v>
      </c>
      <c r="B2060" s="10" t="s">
        <v>35</v>
      </c>
      <c r="C2060" s="5">
        <v>65.04571283483193</v>
      </c>
      <c r="D2060">
        <v>36.0</v>
      </c>
      <c r="E2060" s="50">
        <f>VLOOKUP(B2060,'SKU List'!$A$6:$C$11,3,1)</f>
        <v>5.079000000000001</v>
      </c>
      <c r="F2060" s="64">
        <f t="shared" si="32"/>
        <v>11.806795202762734</v>
      </c>
    </row>
    <row r="2061" spans="8:8" ht="15.0" customHeight="1">
      <c r="A2061" s="25">
        <v>43078.0</v>
      </c>
      <c r="B2061" s="10" t="s">
        <v>36</v>
      </c>
      <c r="C2061" s="5">
        <v>56.19373432276705</v>
      </c>
      <c r="D2061">
        <v>42.0</v>
      </c>
      <c r="E2061" s="50">
        <f>VLOOKUP(B2061,'SKU List'!$A$6:$C$11,3,1)</f>
        <v>10.158000000000001</v>
      </c>
      <c r="F2061" s="64">
        <f t="shared" si="32"/>
        <v>4.531968332621288</v>
      </c>
    </row>
    <row r="2062" spans="8:8">
      <c r="A2062" s="25">
        <v>43078.0</v>
      </c>
      <c r="B2062" s="10" t="s">
        <v>41</v>
      </c>
      <c r="C2062" s="5">
        <v>63.49579575839252</v>
      </c>
      <c r="D2062">
        <v>34.0</v>
      </c>
      <c r="E2062" s="50">
        <f>VLOOKUP(B2062,'SKU List'!$A$6:$C$11,3,1)</f>
        <v>50.79</v>
      </c>
      <c r="F2062" s="64">
        <f t="shared" si="32"/>
        <v>0.2501633344830187</v>
      </c>
    </row>
    <row r="2063" spans="8:8" ht="15.0" customHeight="1">
      <c r="A2063" s="25">
        <v>43078.0</v>
      </c>
      <c r="B2063" s="10" t="s">
        <v>33</v>
      </c>
      <c r="C2063" s="5">
        <v>51.82045129165212</v>
      </c>
      <c r="D2063">
        <v>32.0</v>
      </c>
      <c r="E2063" s="50">
        <f>VLOOKUP(B2063,'SKU List'!$A$6:$C$11,3,1)</f>
        <v>45.711</v>
      </c>
      <c r="F2063" s="64">
        <f t="shared" si="32"/>
        <v>0.1336538533756015</v>
      </c>
    </row>
    <row r="2064" spans="8:8" ht="15.0" customHeight="1">
      <c r="A2064" s="25">
        <v>43079.0</v>
      </c>
      <c r="B2064" s="10" t="s">
        <v>34</v>
      </c>
      <c r="C2064" s="5">
        <v>46.211493027231775</v>
      </c>
      <c r="D2064">
        <v>45.0</v>
      </c>
      <c r="E2064" s="50">
        <f>VLOOKUP(B2064,'SKU List'!$A$6:$C$11,3,1)</f>
        <v>40.632000000000005</v>
      </c>
      <c r="F2064" s="64">
        <f t="shared" si="32"/>
        <v>0.13731770592714534</v>
      </c>
    </row>
    <row r="2065" spans="8:8" ht="15.0" customHeight="1">
      <c r="A2065" s="25">
        <v>43079.0</v>
      </c>
      <c r="B2065" s="10">
        <v>8.4325322E7</v>
      </c>
      <c r="C2065" s="5">
        <v>42.83491837843321</v>
      </c>
      <c r="D2065">
        <v>20.0</v>
      </c>
      <c r="E2065" s="50">
        <f>VLOOKUP(B2065,'SKU List'!$A$6:$C$11,3,1)</f>
        <v>35.553</v>
      </c>
      <c r="F2065" s="64">
        <f t="shared" si="32"/>
        <v>0.20481867573575258</v>
      </c>
    </row>
    <row r="2066" spans="8:8" ht="15.0" customHeight="1">
      <c r="A2066" s="25">
        <v>43079.0</v>
      </c>
      <c r="B2066" s="10" t="s">
        <v>35</v>
      </c>
      <c r="C2066" s="5">
        <v>59.22118568218098</v>
      </c>
      <c r="D2066">
        <v>33.0</v>
      </c>
      <c r="E2066" s="50">
        <f>VLOOKUP(B2066,'SKU List'!$A$6:$C$11,3,1)</f>
        <v>5.079000000000001</v>
      </c>
      <c r="F2066" s="64">
        <f t="shared" si="32"/>
        <v>10.660008994325846</v>
      </c>
    </row>
    <row r="2067" spans="8:8" ht="15.0" customHeight="1">
      <c r="A2067" s="25">
        <v>43079.0</v>
      </c>
      <c r="B2067" s="10" t="s">
        <v>36</v>
      </c>
      <c r="C2067" s="5">
        <v>56.337951793665596</v>
      </c>
      <c r="D2067">
        <v>40.0</v>
      </c>
      <c r="E2067" s="50">
        <f>VLOOKUP(B2067,'SKU List'!$A$6:$C$11,3,1)</f>
        <v>10.158000000000001</v>
      </c>
      <c r="F2067" s="64">
        <f t="shared" si="32"/>
        <v>4.546165760352982</v>
      </c>
    </row>
    <row r="2068" spans="8:8">
      <c r="A2068" s="25">
        <v>43079.0</v>
      </c>
      <c r="B2068" s="10" t="s">
        <v>41</v>
      </c>
      <c r="C2068" s="5">
        <v>60.59046279077675</v>
      </c>
      <c r="D2068">
        <v>33.0</v>
      </c>
      <c r="E2068" s="50">
        <f>VLOOKUP(B2068,'SKU List'!$A$6:$C$11,3,1)</f>
        <v>50.79</v>
      </c>
      <c r="F2068" s="64">
        <f t="shared" si="32"/>
        <v>0.19296048022793363</v>
      </c>
    </row>
    <row r="2069" spans="8:8" ht="15.0" customHeight="1">
      <c r="A2069" s="25">
        <v>43079.0</v>
      </c>
      <c r="B2069" s="10" t="s">
        <v>33</v>
      </c>
      <c r="C2069" s="5">
        <v>52.251828404823286</v>
      </c>
      <c r="D2069">
        <v>26.0</v>
      </c>
      <c r="E2069" s="50">
        <f>VLOOKUP(B2069,'SKU List'!$A$6:$C$11,3,1)</f>
        <v>45.711</v>
      </c>
      <c r="F2069" s="64">
        <f t="shared" si="32"/>
        <v>0.14309090601437918</v>
      </c>
    </row>
    <row r="2070" spans="8:8" ht="15.0" customHeight="1">
      <c r="A2070" s="25">
        <v>43080.0</v>
      </c>
      <c r="B2070" s="10" t="s">
        <v>34</v>
      </c>
      <c r="C2070" s="5">
        <v>46.05146637141072</v>
      </c>
      <c r="D2070">
        <v>48.0</v>
      </c>
      <c r="E2070" s="50">
        <f>VLOOKUP(B2070,'SKU List'!$A$6:$C$11,3,1)</f>
        <v>40.632000000000005</v>
      </c>
      <c r="F2070" s="64">
        <f t="shared" si="32"/>
        <v>0.1333792668687417</v>
      </c>
    </row>
    <row r="2071" spans="8:8" ht="15.0" customHeight="1">
      <c r="A2071" s="25">
        <v>43080.0</v>
      </c>
      <c r="B2071" s="10">
        <v>8.4325322E7</v>
      </c>
      <c r="C2071" s="5">
        <v>46.07727506688501</v>
      </c>
      <c r="D2071">
        <v>23.0</v>
      </c>
      <c r="E2071" s="50">
        <f>VLOOKUP(B2071,'SKU List'!$A$6:$C$11,3,1)</f>
        <v>35.553</v>
      </c>
      <c r="F2071" s="64">
        <f t="shared" si="32"/>
        <v>0.2960165124429728</v>
      </c>
    </row>
    <row r="2072" spans="8:8" ht="15.0" customHeight="1">
      <c r="A2072" s="25">
        <v>43080.0</v>
      </c>
      <c r="B2072" s="10" t="s">
        <v>35</v>
      </c>
      <c r="C2072" s="5">
        <v>63.53005509671703</v>
      </c>
      <c r="D2072">
        <v>41.0</v>
      </c>
      <c r="E2072" s="50">
        <f>VLOOKUP(B2072,'SKU List'!$A$6:$C$11,3,1)</f>
        <v>5.079000000000001</v>
      </c>
      <c r="F2072" s="64">
        <f t="shared" si="32"/>
        <v>11.508378636880689</v>
      </c>
    </row>
    <row r="2073" spans="8:8" ht="15.0" customHeight="1">
      <c r="A2073" s="25">
        <v>43080.0</v>
      </c>
      <c r="B2073" s="10" t="s">
        <v>36</v>
      </c>
      <c r="C2073" s="5">
        <v>55.92685930569056</v>
      </c>
      <c r="D2073">
        <v>40.0</v>
      </c>
      <c r="E2073" s="50">
        <f>VLOOKUP(B2073,'SKU List'!$A$6:$C$11,3,1)</f>
        <v>10.158000000000001</v>
      </c>
      <c r="F2073" s="64">
        <f t="shared" si="32"/>
        <v>4.505695934799228</v>
      </c>
    </row>
    <row r="2074" spans="8:8">
      <c r="A2074" s="25">
        <v>43080.0</v>
      </c>
      <c r="B2074" s="10" t="s">
        <v>41</v>
      </c>
      <c r="C2074" s="5">
        <v>63.64253807240878</v>
      </c>
      <c r="D2074">
        <v>33.0</v>
      </c>
      <c r="E2074" s="50">
        <f>VLOOKUP(B2074,'SKU List'!$A$6:$C$11,3,1)</f>
        <v>50.79</v>
      </c>
      <c r="F2074" s="64">
        <f t="shared" si="32"/>
        <v>0.253052531451246</v>
      </c>
    </row>
    <row r="2075" spans="8:8" ht="15.0" customHeight="1">
      <c r="A2075" s="25">
        <v>43080.0</v>
      </c>
      <c r="B2075" s="10" t="s">
        <v>33</v>
      </c>
      <c r="C2075" s="5">
        <v>51.84834449783776</v>
      </c>
      <c r="D2075">
        <v>31.0</v>
      </c>
      <c r="E2075" s="50">
        <f>VLOOKUP(B2075,'SKU List'!$A$6:$C$11,3,1)</f>
        <v>45.711</v>
      </c>
      <c r="F2075" s="64">
        <f t="shared" si="32"/>
        <v>0.13426406111959396</v>
      </c>
    </row>
    <row r="2076" spans="8:8" ht="15.0" customHeight="1">
      <c r="A2076" s="25">
        <v>43081.0</v>
      </c>
      <c r="B2076" s="10" t="s">
        <v>34</v>
      </c>
      <c r="C2076" s="5">
        <v>51.10694019392066</v>
      </c>
      <c r="D2076">
        <v>47.0</v>
      </c>
      <c r="E2076" s="50">
        <f>VLOOKUP(B2076,'SKU List'!$A$6:$C$11,3,1)</f>
        <v>40.632000000000005</v>
      </c>
      <c r="F2076" s="64">
        <f t="shared" si="32"/>
        <v>0.25780026072850587</v>
      </c>
    </row>
    <row r="2077" spans="8:8" ht="15.0" customHeight="1">
      <c r="A2077" s="25">
        <v>43081.0</v>
      </c>
      <c r="B2077" s="10">
        <v>8.4325322E7</v>
      </c>
      <c r="C2077" s="5">
        <v>43.631242832274076</v>
      </c>
      <c r="D2077">
        <v>20.0</v>
      </c>
      <c r="E2077" s="50">
        <f>VLOOKUP(B2077,'SKU List'!$A$6:$C$11,3,1)</f>
        <v>35.553</v>
      </c>
      <c r="F2077" s="64">
        <f t="shared" si="32"/>
        <v>0.2272169108731775</v>
      </c>
    </row>
    <row r="2078" spans="8:8" ht="15.0" customHeight="1">
      <c r="A2078" s="25">
        <v>43081.0</v>
      </c>
      <c r="B2078" s="10" t="s">
        <v>35</v>
      </c>
      <c r="C2078" s="5">
        <v>63.45245510094469</v>
      </c>
      <c r="D2078">
        <v>39.0</v>
      </c>
      <c r="E2078" s="50">
        <f>VLOOKUP(B2078,'SKU List'!$A$6:$C$11,3,1)</f>
        <v>5.079000000000001</v>
      </c>
      <c r="F2078" s="64">
        <f t="shared" si="32"/>
        <v>11.493100039563828</v>
      </c>
    </row>
    <row r="2079" spans="8:8" ht="15.0" customHeight="1">
      <c r="A2079" s="25">
        <v>43081.0</v>
      </c>
      <c r="B2079" s="10" t="s">
        <v>36</v>
      </c>
      <c r="C2079" s="5">
        <v>62.8325619687362</v>
      </c>
      <c r="D2079">
        <v>41.0</v>
      </c>
      <c r="E2079" s="50">
        <f>VLOOKUP(B2079,'SKU List'!$A$6:$C$11,3,1)</f>
        <v>10.158000000000001</v>
      </c>
      <c r="F2079" s="64">
        <f t="shared" si="32"/>
        <v>5.185524903399901</v>
      </c>
    </row>
    <row r="2080" spans="8:8">
      <c r="A2080" s="25">
        <v>43081.0</v>
      </c>
      <c r="B2080" s="10" t="s">
        <v>41</v>
      </c>
      <c r="C2080" s="5">
        <v>60.6284070678543</v>
      </c>
      <c r="D2080">
        <v>37.0</v>
      </c>
      <c r="E2080" s="50">
        <f>VLOOKUP(B2080,'SKU List'!$A$6:$C$11,3,1)</f>
        <v>50.79</v>
      </c>
      <c r="F2080" s="64">
        <f t="shared" si="32"/>
        <v>0.1937075618793916</v>
      </c>
    </row>
    <row r="2081" spans="8:8" ht="15.0" customHeight="1">
      <c r="A2081" s="25">
        <v>43081.0</v>
      </c>
      <c r="B2081" s="10" t="s">
        <v>33</v>
      </c>
      <c r="C2081" s="5">
        <v>56.69716611005861</v>
      </c>
      <c r="D2081">
        <v>25.0</v>
      </c>
      <c r="E2081" s="50">
        <f>VLOOKUP(B2081,'SKU List'!$A$6:$C$11,3,1)</f>
        <v>45.711</v>
      </c>
      <c r="F2081" s="64">
        <f t="shared" si="32"/>
        <v>0.24033965807045596</v>
      </c>
    </row>
    <row r="2082" spans="8:8" ht="15.0" customHeight="1">
      <c r="A2082" s="25">
        <v>43082.0</v>
      </c>
      <c r="B2082" s="10" t="s">
        <v>34</v>
      </c>
      <c r="C2082" s="5">
        <v>47.23286612277176</v>
      </c>
      <c r="D2082">
        <v>36.0</v>
      </c>
      <c r="E2082" s="50">
        <f>VLOOKUP(B2082,'SKU List'!$A$6:$C$11,3,1)</f>
        <v>40.632000000000005</v>
      </c>
      <c r="F2082" s="64">
        <f t="shared" si="32"/>
        <v>0.1624548661835931</v>
      </c>
    </row>
    <row r="2083" spans="8:8" ht="15.0" customHeight="1">
      <c r="A2083" s="25">
        <v>43082.0</v>
      </c>
      <c r="B2083" s="10">
        <v>8.4325322E7</v>
      </c>
      <c r="C2083" s="5">
        <v>43.056398579329354</v>
      </c>
      <c r="D2083">
        <v>23.0</v>
      </c>
      <c r="E2083" s="50">
        <f>VLOOKUP(B2083,'SKU List'!$A$6:$C$11,3,1)</f>
        <v>35.553</v>
      </c>
      <c r="F2083" s="64">
        <f t="shared" si="32"/>
        <v>0.21104825413690426</v>
      </c>
    </row>
    <row r="2084" spans="8:8" ht="15.0" customHeight="1">
      <c r="A2084" s="25">
        <v>43082.0</v>
      </c>
      <c r="B2084" s="10" t="s">
        <v>35</v>
      </c>
      <c r="C2084" s="5">
        <v>65.8815954136097</v>
      </c>
      <c r="D2084">
        <v>36.0</v>
      </c>
      <c r="E2084" s="50">
        <f>VLOOKUP(B2084,'SKU List'!$A$6:$C$11,3,1)</f>
        <v>5.079000000000001</v>
      </c>
      <c r="F2084" s="64">
        <f t="shared" si="32"/>
        <v>11.971371414374817</v>
      </c>
    </row>
    <row r="2085" spans="8:8" ht="15.0" customHeight="1">
      <c r="A2085" s="25">
        <v>43082.0</v>
      </c>
      <c r="B2085" s="10" t="s">
        <v>36</v>
      </c>
      <c r="C2085" s="5">
        <v>61.931889197799094</v>
      </c>
      <c r="D2085">
        <v>37.0</v>
      </c>
      <c r="E2085" s="50">
        <f>VLOOKUP(B2085,'SKU List'!$A$6:$C$11,3,1)</f>
        <v>10.158000000000001</v>
      </c>
      <c r="F2085" s="64">
        <f t="shared" si="32"/>
        <v>5.0968585546169605</v>
      </c>
    </row>
    <row r="2086" spans="8:8">
      <c r="A2086" s="25">
        <v>43082.0</v>
      </c>
      <c r="B2086" s="10" t="s">
        <v>41</v>
      </c>
      <c r="C2086" s="5">
        <v>65.72264689218683</v>
      </c>
      <c r="D2086">
        <v>34.0</v>
      </c>
      <c r="E2086" s="50">
        <f>VLOOKUP(B2086,'SKU List'!$A$6:$C$11,3,1)</f>
        <v>50.79</v>
      </c>
      <c r="F2086" s="64">
        <f t="shared" si="32"/>
        <v>0.29400761748743515</v>
      </c>
    </row>
    <row r="2087" spans="8:8" ht="15.0" customHeight="1">
      <c r="A2087" s="25">
        <v>43082.0</v>
      </c>
      <c r="B2087" s="10" t="s">
        <v>33</v>
      </c>
      <c r="C2087" s="5">
        <v>55.3177662487734</v>
      </c>
      <c r="D2087">
        <v>30.0</v>
      </c>
      <c r="E2087" s="50">
        <f>VLOOKUP(B2087,'SKU List'!$A$6:$C$11,3,1)</f>
        <v>45.711</v>
      </c>
      <c r="F2087" s="64">
        <f t="shared" si="32"/>
        <v>0.21016311716596453</v>
      </c>
    </row>
    <row r="2088" spans="8:8" ht="15.0" customHeight="1">
      <c r="A2088" s="25">
        <v>43083.0</v>
      </c>
      <c r="B2088" s="10" t="s">
        <v>34</v>
      </c>
      <c r="C2088" s="5">
        <v>46.71258158187949</v>
      </c>
      <c r="D2088">
        <v>36.0</v>
      </c>
      <c r="E2088" s="50">
        <f>VLOOKUP(B2088,'SKU List'!$A$6:$C$11,3,1)</f>
        <v>40.632000000000005</v>
      </c>
      <c r="F2088" s="64">
        <f t="shared" si="32"/>
        <v>0.14965006846523637</v>
      </c>
    </row>
    <row r="2089" spans="8:8" ht="15.0" customHeight="1">
      <c r="A2089" s="25">
        <v>43083.0</v>
      </c>
      <c r="B2089" s="10">
        <v>8.4325322E7</v>
      </c>
      <c r="C2089" s="5">
        <v>46.04410768726761</v>
      </c>
      <c r="D2089">
        <v>20.0</v>
      </c>
      <c r="E2089" s="50">
        <f>VLOOKUP(B2089,'SKU List'!$A$6:$C$11,3,1)</f>
        <v>35.553</v>
      </c>
      <c r="F2089" s="64">
        <f t="shared" si="32"/>
        <v>0.29508361283907447</v>
      </c>
    </row>
    <row r="2090" spans="8:8" ht="15.0" customHeight="1">
      <c r="A2090" s="25">
        <v>43083.0</v>
      </c>
      <c r="B2090" s="10" t="s">
        <v>35</v>
      </c>
      <c r="C2090" s="5">
        <v>56.09156856014223</v>
      </c>
      <c r="D2090">
        <v>37.0</v>
      </c>
      <c r="E2090" s="50">
        <f>VLOOKUP(B2090,'SKU List'!$A$6:$C$11,3,1)</f>
        <v>5.079000000000001</v>
      </c>
      <c r="F2090" s="64">
        <f t="shared" si="32"/>
        <v>10.043821334936448</v>
      </c>
    </row>
    <row r="2091" spans="8:8" ht="15.0" customHeight="1">
      <c r="A2091" s="25">
        <v>43083.0</v>
      </c>
      <c r="B2091" s="10" t="s">
        <v>36</v>
      </c>
      <c r="C2091" s="5">
        <v>61.271132005000794</v>
      </c>
      <c r="D2091">
        <v>42.0</v>
      </c>
      <c r="E2091" s="50">
        <f>VLOOKUP(B2091,'SKU List'!$A$6:$C$11,3,1)</f>
        <v>10.158000000000001</v>
      </c>
      <c r="F2091" s="64">
        <f t="shared" si="32"/>
        <v>5.031810593128646</v>
      </c>
    </row>
    <row r="2092" spans="8:8">
      <c r="A2092" s="25">
        <v>43083.0</v>
      </c>
      <c r="B2092" s="10" t="s">
        <v>41</v>
      </c>
      <c r="C2092" s="5">
        <v>57.806591314386814</v>
      </c>
      <c r="D2092">
        <v>41.0</v>
      </c>
      <c r="E2092" s="50">
        <f>VLOOKUP(B2092,'SKU List'!$A$6:$C$11,3,1)</f>
        <v>50.79</v>
      </c>
      <c r="F2092" s="64">
        <f t="shared" si="32"/>
        <v>0.13814907096646614</v>
      </c>
    </row>
    <row r="2093" spans="8:8" ht="15.0" customHeight="1">
      <c r="A2093" s="25">
        <v>43083.0</v>
      </c>
      <c r="B2093" s="10" t="s">
        <v>33</v>
      </c>
      <c r="C2093" s="5">
        <v>51.89076108771407</v>
      </c>
      <c r="D2093">
        <v>26.0</v>
      </c>
      <c r="E2093" s="50">
        <f>VLOOKUP(B2093,'SKU List'!$A$6:$C$11,3,1)</f>
        <v>45.711</v>
      </c>
      <c r="F2093" s="64">
        <f t="shared" si="32"/>
        <v>0.13519199071807814</v>
      </c>
    </row>
    <row r="2094" spans="8:8" ht="15.0" customHeight="1">
      <c r="A2094" s="25">
        <v>43084.0</v>
      </c>
      <c r="B2094" s="10" t="s">
        <v>34</v>
      </c>
      <c r="C2094" s="5">
        <v>52.717239195500696</v>
      </c>
      <c r="D2094">
        <v>41.0</v>
      </c>
      <c r="E2094" s="50">
        <f>VLOOKUP(B2094,'SKU List'!$A$6:$C$11,3,1)</f>
        <v>40.632000000000005</v>
      </c>
      <c r="F2094" s="64">
        <f t="shared" si="32"/>
        <v>0.2974315612202375</v>
      </c>
    </row>
    <row r="2095" spans="8:8" ht="15.0" customHeight="1">
      <c r="A2095" s="25">
        <v>43084.0</v>
      </c>
      <c r="B2095" s="10">
        <v>8.4325322E7</v>
      </c>
      <c r="C2095" s="5">
        <v>40.24908295750662</v>
      </c>
      <c r="D2095">
        <v>19.0</v>
      </c>
      <c r="E2095" s="50">
        <f>VLOOKUP(B2095,'SKU List'!$A$6:$C$11,3,1)</f>
        <v>35.553</v>
      </c>
      <c r="F2095" s="64">
        <f t="shared" si="32"/>
        <v>0.13208682692055876</v>
      </c>
    </row>
    <row r="2096" spans="8:8" ht="15.0" customHeight="1">
      <c r="A2096" s="25">
        <v>43084.0</v>
      </c>
      <c r="B2096" s="10" t="s">
        <v>35</v>
      </c>
      <c r="C2096" s="5">
        <v>60.148707816725235</v>
      </c>
      <c r="D2096">
        <v>38.0</v>
      </c>
      <c r="E2096" s="50">
        <f>VLOOKUP(B2096,'SKU List'!$A$6:$C$11,3,1)</f>
        <v>5.079000000000001</v>
      </c>
      <c r="F2096" s="64">
        <f t="shared" si="32"/>
        <v>10.842628040308176</v>
      </c>
    </row>
    <row r="2097" spans="8:8" ht="15.0" customHeight="1">
      <c r="A2097" s="25">
        <v>43084.0</v>
      </c>
      <c r="B2097" s="10" t="s">
        <v>36</v>
      </c>
      <c r="C2097" s="5">
        <v>64.85054221778742</v>
      </c>
      <c r="D2097">
        <v>42.0</v>
      </c>
      <c r="E2097" s="50">
        <f>VLOOKUP(B2097,'SKU List'!$A$6:$C$11,3,1)</f>
        <v>10.158000000000001</v>
      </c>
      <c r="F2097" s="64">
        <f t="shared" si="32"/>
        <v>5.3841841127965555</v>
      </c>
    </row>
    <row r="2098" spans="8:8">
      <c r="A2098" s="25">
        <v>43084.0</v>
      </c>
      <c r="B2098" s="10" t="s">
        <v>41</v>
      </c>
      <c r="C2098" s="5">
        <v>57.51090185154675</v>
      </c>
      <c r="D2098">
        <v>44.0</v>
      </c>
      <c r="E2098" s="50">
        <f>VLOOKUP(B2098,'SKU List'!$A$6:$C$11,3,1)</f>
        <v>50.79</v>
      </c>
      <c r="F2098" s="64">
        <f t="shared" si="32"/>
        <v>0.13232726622458651</v>
      </c>
    </row>
    <row r="2099" spans="8:8" ht="15.0" customHeight="1">
      <c r="A2099" s="25">
        <v>43084.0</v>
      </c>
      <c r="B2099" s="10" t="s">
        <v>33</v>
      </c>
      <c r="C2099" s="5">
        <v>52.201033240266725</v>
      </c>
      <c r="D2099">
        <v>29.0</v>
      </c>
      <c r="E2099" s="50">
        <f>VLOOKUP(B2099,'SKU List'!$A$6:$C$11,3,1)</f>
        <v>45.711</v>
      </c>
      <c r="F2099" s="64">
        <f t="shared" si="32"/>
        <v>0.14197968192047267</v>
      </c>
    </row>
    <row r="2100" spans="8:8" ht="15.0" customHeight="1">
      <c r="A2100" s="25">
        <v>43085.0</v>
      </c>
      <c r="B2100" s="10" t="s">
        <v>34</v>
      </c>
      <c r="C2100" s="5">
        <v>45.517723048573885</v>
      </c>
      <c r="D2100">
        <v>48.0</v>
      </c>
      <c r="E2100" s="50">
        <f>VLOOKUP(B2100,'SKU List'!$A$6:$C$11,3,1)</f>
        <v>40.632000000000005</v>
      </c>
      <c r="F2100" s="64">
        <f t="shared" si="32"/>
        <v>0.12024323313087909</v>
      </c>
    </row>
    <row r="2101" spans="8:8" ht="15.0" customHeight="1">
      <c r="A2101" s="25">
        <v>43085.0</v>
      </c>
      <c r="B2101" s="10">
        <v>8.4325322E7</v>
      </c>
      <c r="C2101" s="5">
        <v>41.41529953205651</v>
      </c>
      <c r="D2101">
        <v>24.0</v>
      </c>
      <c r="E2101" s="50">
        <f>VLOOKUP(B2101,'SKU List'!$A$6:$C$11,3,1)</f>
        <v>35.553</v>
      </c>
      <c r="F2101" s="64">
        <f t="shared" si="32"/>
        <v>0.16488902573781428</v>
      </c>
    </row>
    <row r="2102" spans="8:8" ht="15.0" customHeight="1">
      <c r="A2102" s="25">
        <v>43085.0</v>
      </c>
      <c r="B2102" s="10" t="s">
        <v>35</v>
      </c>
      <c r="C2102" s="5">
        <v>64.73198591463175</v>
      </c>
      <c r="D2102">
        <v>35.0</v>
      </c>
      <c r="E2102" s="50">
        <f>VLOOKUP(B2102,'SKU List'!$A$6:$C$11,3,1)</f>
        <v>5.079000000000001</v>
      </c>
      <c r="F2102" s="64">
        <f t="shared" si="32"/>
        <v>11.74502577567075</v>
      </c>
    </row>
    <row r="2103" spans="8:8" ht="15.0" customHeight="1">
      <c r="A2103" s="25">
        <v>43085.0</v>
      </c>
      <c r="B2103" s="10" t="s">
        <v>36</v>
      </c>
      <c r="C2103" s="5">
        <v>63.18394625074942</v>
      </c>
      <c r="D2103">
        <v>35.0</v>
      </c>
      <c r="E2103" s="50">
        <f>VLOOKUP(B2103,'SKU List'!$A$6:$C$11,3,1)</f>
        <v>10.158000000000001</v>
      </c>
      <c r="F2103" s="64">
        <f t="shared" si="32"/>
        <v>5.220116779951704</v>
      </c>
    </row>
    <row r="2104" spans="8:8">
      <c r="A2104" s="25">
        <v>43085.0</v>
      </c>
      <c r="B2104" s="10" t="s">
        <v>41</v>
      </c>
      <c r="C2104" s="5">
        <v>61.231844419560396</v>
      </c>
      <c r="D2104">
        <v>38.0</v>
      </c>
      <c r="E2104" s="50">
        <f>VLOOKUP(B2104,'SKU List'!$A$6:$C$11,3,1)</f>
        <v>50.79</v>
      </c>
      <c r="F2104" s="64">
        <f t="shared" si="32"/>
        <v>0.2055885886899074</v>
      </c>
    </row>
    <row r="2105" spans="8:8" ht="15.0" customHeight="1">
      <c r="A2105" s="25">
        <v>43085.0</v>
      </c>
      <c r="B2105" s="10" t="s">
        <v>33</v>
      </c>
      <c r="C2105" s="5">
        <v>59.19392631324735</v>
      </c>
      <c r="D2105">
        <v>29.0</v>
      </c>
      <c r="E2105" s="50">
        <f>VLOOKUP(B2105,'SKU List'!$A$6:$C$11,3,1)</f>
        <v>45.711</v>
      </c>
      <c r="F2105" s="64">
        <f t="shared" si="32"/>
        <v>0.2949602133676217</v>
      </c>
    </row>
    <row r="2106" spans="8:8" ht="15.0" customHeight="1">
      <c r="A2106" s="25">
        <v>43086.0</v>
      </c>
      <c r="B2106" s="10" t="s">
        <v>34</v>
      </c>
      <c r="C2106" s="5">
        <v>48.0003368777622</v>
      </c>
      <c r="D2106">
        <v>39.0</v>
      </c>
      <c r="E2106" s="50">
        <f>VLOOKUP(B2106,'SKU List'!$A$6:$C$11,3,1)</f>
        <v>40.632000000000005</v>
      </c>
      <c r="F2106" s="64">
        <f t="shared" si="32"/>
        <v>0.18134319939363544</v>
      </c>
    </row>
    <row r="2107" spans="8:8" ht="15.0" customHeight="1">
      <c r="A2107" s="25">
        <v>43086.0</v>
      </c>
      <c r="B2107" s="10">
        <v>8.4325322E7</v>
      </c>
      <c r="C2107" s="5">
        <v>42.26730609343224</v>
      </c>
      <c r="D2107">
        <v>22.0</v>
      </c>
      <c r="E2107" s="50">
        <f>VLOOKUP(B2107,'SKU List'!$A$6:$C$11,3,1)</f>
        <v>35.553</v>
      </c>
      <c r="F2107" s="64">
        <f t="shared" si="32"/>
        <v>0.18885343271825844</v>
      </c>
    </row>
    <row r="2108" spans="8:8" ht="15.0" customHeight="1">
      <c r="A2108" s="25">
        <v>43086.0</v>
      </c>
      <c r="B2108" s="10" t="s">
        <v>35</v>
      </c>
      <c r="C2108" s="5">
        <v>57.76839435698028</v>
      </c>
      <c r="D2108">
        <v>38.0</v>
      </c>
      <c r="E2108" s="50">
        <f>VLOOKUP(B2108,'SKU List'!$A$6:$C$11,3,1)</f>
        <v>5.079000000000001</v>
      </c>
      <c r="F2108" s="64">
        <f t="shared" si="32"/>
        <v>10.37397014313453</v>
      </c>
    </row>
    <row r="2109" spans="8:8" ht="15.0" customHeight="1">
      <c r="A2109" s="25">
        <v>43086.0</v>
      </c>
      <c r="B2109" s="10" t="s">
        <v>36</v>
      </c>
      <c r="C2109" s="5">
        <v>58.793184969120524</v>
      </c>
      <c r="D2109">
        <v>37.0</v>
      </c>
      <c r="E2109" s="50">
        <f>VLOOKUP(B2109,'SKU List'!$A$6:$C$11,3,1)</f>
        <v>10.158000000000001</v>
      </c>
      <c r="F2109" s="64">
        <f t="shared" si="32"/>
        <v>4.787870148564729</v>
      </c>
    </row>
    <row r="2110" spans="8:8">
      <c r="A2110" s="25">
        <v>43086.0</v>
      </c>
      <c r="B2110" s="10" t="s">
        <v>41</v>
      </c>
      <c r="C2110" s="5">
        <v>57.72227043497396</v>
      </c>
      <c r="D2110">
        <v>36.0</v>
      </c>
      <c r="E2110" s="50">
        <f>VLOOKUP(B2110,'SKU List'!$A$6:$C$11,3,1)</f>
        <v>50.79</v>
      </c>
      <c r="F2110" s="64">
        <f t="shared" si="32"/>
        <v>0.13648888432711082</v>
      </c>
    </row>
    <row r="2111" spans="8:8" ht="15.0" customHeight="1">
      <c r="A2111" s="25">
        <v>43086.0</v>
      </c>
      <c r="B2111" s="10" t="s">
        <v>33</v>
      </c>
      <c r="C2111" s="5">
        <v>58.8939392091015</v>
      </c>
      <c r="D2111">
        <v>28.0</v>
      </c>
      <c r="E2111" s="50">
        <f>VLOOKUP(B2111,'SKU List'!$A$6:$C$11,3,1)</f>
        <v>45.711</v>
      </c>
      <c r="F2111" s="64">
        <f t="shared" si="32"/>
        <v>0.2883975237711163</v>
      </c>
    </row>
    <row r="2112" spans="8:8" ht="15.0" customHeight="1">
      <c r="A2112" s="25">
        <v>43087.0</v>
      </c>
      <c r="B2112" s="10" t="s">
        <v>34</v>
      </c>
      <c r="C2112" s="5">
        <v>47.88922468725553</v>
      </c>
      <c r="D2112">
        <v>39.0</v>
      </c>
      <c r="E2112" s="50">
        <f>VLOOKUP(B2112,'SKU List'!$A$6:$C$11,3,1)</f>
        <v>40.632000000000005</v>
      </c>
      <c r="F2112" s="64">
        <f t="shared" si="32"/>
        <v>0.17860860128114595</v>
      </c>
    </row>
    <row r="2113" spans="8:8" ht="15.0" customHeight="1">
      <c r="A2113" s="25">
        <v>43087.0</v>
      </c>
      <c r="B2113" s="10">
        <v>8.4325322E7</v>
      </c>
      <c r="C2113" s="5">
        <v>39.77565381479741</v>
      </c>
      <c r="D2113">
        <v>22.0</v>
      </c>
      <c r="E2113" s="50">
        <f>VLOOKUP(B2113,'SKU List'!$A$6:$C$11,3,1)</f>
        <v>35.553</v>
      </c>
      <c r="F2113" s="64">
        <f t="shared" si="32"/>
        <v>0.118770675183456</v>
      </c>
    </row>
    <row r="2114" spans="8:8" ht="15.0" customHeight="1">
      <c r="A2114" s="25">
        <v>43087.0</v>
      </c>
      <c r="B2114" s="10" t="s">
        <v>35</v>
      </c>
      <c r="C2114" s="5">
        <v>62.050321078081055</v>
      </c>
      <c r="D2114">
        <v>40.0</v>
      </c>
      <c r="E2114" s="50">
        <f>VLOOKUP(B2114,'SKU List'!$A$6:$C$11,3,1)</f>
        <v>5.079000000000001</v>
      </c>
      <c r="F2114" s="64">
        <f t="shared" si="32"/>
        <v>11.217035061642262</v>
      </c>
    </row>
    <row r="2115" spans="8:8" ht="15.0" customHeight="1">
      <c r="A2115" s="25">
        <v>43087.0</v>
      </c>
      <c r="B2115" s="10" t="s">
        <v>36</v>
      </c>
      <c r="C2115" s="5">
        <v>62.38842444787388</v>
      </c>
      <c r="D2115">
        <v>35.0</v>
      </c>
      <c r="E2115" s="50">
        <f>VLOOKUP(B2115,'SKU List'!$A$6:$C$11,3,1)</f>
        <v>10.158000000000001</v>
      </c>
      <c r="F2115" s="64">
        <f t="shared" si="32"/>
        <v>5.141801973604437</v>
      </c>
    </row>
    <row r="2116" spans="8:8">
      <c r="A2116" s="25">
        <v>43087.0</v>
      </c>
      <c r="B2116" s="10" t="s">
        <v>41</v>
      </c>
      <c r="C2116" s="5">
        <v>60.697882865634185</v>
      </c>
      <c r="D2116">
        <v>35.0</v>
      </c>
      <c r="E2116" s="50">
        <f>VLOOKUP(B2116,'SKU List'!$A$6:$C$11,3,1)</f>
        <v>50.79</v>
      </c>
      <c r="F2116" s="64">
        <f t="shared" si="32"/>
        <v>0.19507546496621747</v>
      </c>
    </row>
    <row r="2117" spans="8:8" ht="15.0" customHeight="1">
      <c r="A2117" s="25">
        <v>43087.0</v>
      </c>
      <c r="B2117" s="10" t="s">
        <v>33</v>
      </c>
      <c r="C2117" s="5">
        <v>56.045569139720776</v>
      </c>
      <c r="D2117">
        <v>26.0</v>
      </c>
      <c r="E2117" s="50">
        <f>VLOOKUP(B2117,'SKU List'!$A$6:$C$11,3,1)</f>
        <v>45.711</v>
      </c>
      <c r="F2117" s="64">
        <f t="shared" si="33" ref="F2117:F2180">(C2117-E2117)/E2117</f>
        <v>0.22608494978715796</v>
      </c>
    </row>
    <row r="2118" spans="8:8" ht="15.0" customHeight="1">
      <c r="A2118" s="25">
        <v>43088.0</v>
      </c>
      <c r="B2118" s="10" t="s">
        <v>34</v>
      </c>
      <c r="C2118" s="5">
        <v>48.160017271535565</v>
      </c>
      <c r="D2118">
        <v>35.0</v>
      </c>
      <c r="E2118" s="50">
        <f>VLOOKUP(B2118,'SKU List'!$A$6:$C$11,3,1)</f>
        <v>40.632000000000005</v>
      </c>
      <c r="F2118" s="64">
        <f t="shared" si="33"/>
        <v>0.18527311654694723</v>
      </c>
    </row>
    <row r="2119" spans="8:8" ht="15.0" customHeight="1">
      <c r="A2119" s="25">
        <v>43088.0</v>
      </c>
      <c r="B2119" s="10">
        <v>8.4325322E7</v>
      </c>
      <c r="C2119" s="5">
        <v>42.37615751658511</v>
      </c>
      <c r="D2119">
        <v>21.0</v>
      </c>
      <c r="E2119" s="50">
        <f>VLOOKUP(B2119,'SKU List'!$A$6:$C$11,3,1)</f>
        <v>35.553</v>
      </c>
      <c r="F2119" s="64">
        <f t="shared" si="33"/>
        <v>0.19191509905170065</v>
      </c>
    </row>
    <row r="2120" spans="8:8" ht="15.0" customHeight="1">
      <c r="A2120" s="25">
        <v>43088.0</v>
      </c>
      <c r="B2120" s="10" t="s">
        <v>35</v>
      </c>
      <c r="C2120" s="5">
        <v>65.75145854038071</v>
      </c>
      <c r="D2120">
        <v>35.0</v>
      </c>
      <c r="E2120" s="50">
        <f>VLOOKUP(B2120,'SKU List'!$A$6:$C$11,3,1)</f>
        <v>5.079000000000001</v>
      </c>
      <c r="F2120" s="64">
        <f t="shared" si="33"/>
        <v>11.945748875837902</v>
      </c>
    </row>
    <row r="2121" spans="8:8" ht="15.0" customHeight="1">
      <c r="A2121" s="25">
        <v>43088.0</v>
      </c>
      <c r="B2121" s="10" t="s">
        <v>36</v>
      </c>
      <c r="C2121" s="5">
        <v>62.56027481813356</v>
      </c>
      <c r="D2121">
        <v>42.0</v>
      </c>
      <c r="E2121" s="50">
        <f>VLOOKUP(B2121,'SKU List'!$A$6:$C$11,3,1)</f>
        <v>10.158000000000001</v>
      </c>
      <c r="F2121" s="64">
        <f t="shared" si="33"/>
        <v>5.158719710389206</v>
      </c>
    </row>
    <row r="2122" spans="8:8">
      <c r="A2122" s="25">
        <v>43088.0</v>
      </c>
      <c r="B2122" s="10" t="s">
        <v>41</v>
      </c>
      <c r="C2122" s="5">
        <v>64.10460016560224</v>
      </c>
      <c r="D2122">
        <v>44.0</v>
      </c>
      <c r="E2122" s="50">
        <f>VLOOKUP(B2122,'SKU List'!$A$6:$C$11,3,1)</f>
        <v>50.79</v>
      </c>
      <c r="F2122" s="64">
        <f t="shared" si="33"/>
        <v>0.2621500327939011</v>
      </c>
    </row>
    <row r="2123" spans="8:8" ht="15.0" customHeight="1">
      <c r="A2123" s="25">
        <v>43088.0</v>
      </c>
      <c r="B2123" s="10" t="s">
        <v>33</v>
      </c>
      <c r="C2123" s="5">
        <v>56.862321285172534</v>
      </c>
      <c r="D2123">
        <v>30.0</v>
      </c>
      <c r="E2123" s="50">
        <f>VLOOKUP(B2123,'SKU List'!$A$6:$C$11,3,1)</f>
        <v>45.711</v>
      </c>
      <c r="F2123" s="64">
        <f t="shared" si="33"/>
        <v>0.24395268721254262</v>
      </c>
    </row>
    <row r="2124" spans="8:8" ht="15.0" customHeight="1">
      <c r="A2124" s="25">
        <v>43089.0</v>
      </c>
      <c r="B2124" s="10" t="s">
        <v>34</v>
      </c>
      <c r="C2124" s="5">
        <v>50.35419013558695</v>
      </c>
      <c r="D2124">
        <v>36.0</v>
      </c>
      <c r="E2124" s="50">
        <f>VLOOKUP(B2124,'SKU List'!$A$6:$C$11,3,1)</f>
        <v>40.632000000000005</v>
      </c>
      <c r="F2124" s="64">
        <f t="shared" si="33"/>
        <v>0.23927422070257287</v>
      </c>
    </row>
    <row r="2125" spans="8:8" ht="15.0" customHeight="1">
      <c r="A2125" s="25">
        <v>43089.0</v>
      </c>
      <c r="B2125" s="10">
        <v>8.4325322E7</v>
      </c>
      <c r="C2125" s="5">
        <v>44.249528570393274</v>
      </c>
      <c r="D2125">
        <v>19.0</v>
      </c>
      <c r="E2125" s="50">
        <f>VLOOKUP(B2125,'SKU List'!$A$6:$C$11,3,1)</f>
        <v>35.553</v>
      </c>
      <c r="F2125" s="64">
        <f t="shared" si="33"/>
        <v>0.2446074472025786</v>
      </c>
    </row>
    <row r="2126" spans="8:8" ht="15.0" customHeight="1">
      <c r="A2126" s="25">
        <v>43089.0</v>
      </c>
      <c r="B2126" s="10" t="s">
        <v>35</v>
      </c>
      <c r="C2126" s="5">
        <v>59.72594336070233</v>
      </c>
      <c r="D2126">
        <v>35.0</v>
      </c>
      <c r="E2126" s="50">
        <f>VLOOKUP(B2126,'SKU List'!$A$6:$C$11,3,1)</f>
        <v>5.079000000000001</v>
      </c>
      <c r="F2126" s="64">
        <f t="shared" si="33"/>
        <v>10.759390305316465</v>
      </c>
    </row>
    <row r="2127" spans="8:8" ht="15.0" customHeight="1">
      <c r="A2127" s="25">
        <v>43089.0</v>
      </c>
      <c r="B2127" s="10" t="s">
        <v>36</v>
      </c>
      <c r="C2127" s="5">
        <v>62.316845234003885</v>
      </c>
      <c r="D2127">
        <v>42.0</v>
      </c>
      <c r="E2127" s="50">
        <f>VLOOKUP(B2127,'SKU List'!$A$6:$C$11,3,1)</f>
        <v>10.158000000000001</v>
      </c>
      <c r="F2127" s="64">
        <f t="shared" si="33"/>
        <v>5.134755388265789</v>
      </c>
    </row>
    <row r="2128" spans="8:8">
      <c r="A2128" s="25">
        <v>43089.0</v>
      </c>
      <c r="B2128" s="10" t="s">
        <v>41</v>
      </c>
      <c r="C2128" s="5">
        <v>63.00492378735996</v>
      </c>
      <c r="D2128">
        <v>39.0</v>
      </c>
      <c r="E2128" s="50">
        <f>VLOOKUP(B2128,'SKU List'!$A$6:$C$11,3,1)</f>
        <v>50.79</v>
      </c>
      <c r="F2128" s="64">
        <f t="shared" si="33"/>
        <v>0.24049859790037326</v>
      </c>
    </row>
    <row r="2129" spans="8:8" ht="15.0" customHeight="1">
      <c r="A2129" s="25">
        <v>43089.0</v>
      </c>
      <c r="B2129" s="10" t="s">
        <v>33</v>
      </c>
      <c r="C2129" s="5">
        <v>58.98289275744617</v>
      </c>
      <c r="D2129">
        <v>29.0</v>
      </c>
      <c r="E2129" s="50">
        <f>VLOOKUP(B2129,'SKU List'!$A$6:$C$11,3,1)</f>
        <v>45.711</v>
      </c>
      <c r="F2129" s="64">
        <f t="shared" si="33"/>
        <v>0.2903435225098155</v>
      </c>
    </row>
    <row r="2130" spans="8:8" ht="15.0" customHeight="1">
      <c r="A2130" s="25">
        <v>43090.0</v>
      </c>
      <c r="B2130" s="10" t="s">
        <v>34</v>
      </c>
      <c r="C2130" s="5">
        <v>50.09901707632855</v>
      </c>
      <c r="D2130">
        <v>44.0</v>
      </c>
      <c r="E2130" s="50">
        <f>VLOOKUP(B2130,'SKU List'!$A$6:$C$11,3,1)</f>
        <v>40.632000000000005</v>
      </c>
      <c r="F2130" s="64">
        <f t="shared" si="33"/>
        <v>0.2329941198151345</v>
      </c>
    </row>
    <row r="2131" spans="8:8" ht="15.0" customHeight="1">
      <c r="A2131" s="25">
        <v>43090.0</v>
      </c>
      <c r="B2131" s="10">
        <v>8.4325322E7</v>
      </c>
      <c r="C2131" s="5">
        <v>40.564626847973145</v>
      </c>
      <c r="D2131">
        <v>21.0</v>
      </c>
      <c r="E2131" s="50">
        <f>VLOOKUP(B2131,'SKU List'!$A$6:$C$11,3,1)</f>
        <v>35.553</v>
      </c>
      <c r="F2131" s="64">
        <f t="shared" si="33"/>
        <v>0.1409621367528239</v>
      </c>
    </row>
    <row r="2132" spans="8:8" ht="15.0" customHeight="1">
      <c r="A2132" s="25">
        <v>43090.0</v>
      </c>
      <c r="B2132" s="10" t="s">
        <v>35</v>
      </c>
      <c r="C2132" s="5">
        <v>58.565424110348694</v>
      </c>
      <c r="D2132">
        <v>34.0</v>
      </c>
      <c r="E2132" s="50">
        <f>VLOOKUP(B2132,'SKU List'!$A$6:$C$11,3,1)</f>
        <v>5.079000000000001</v>
      </c>
      <c r="F2132" s="64">
        <f t="shared" si="33"/>
        <v>10.53089665492197</v>
      </c>
    </row>
    <row r="2133" spans="8:8" ht="15.0" customHeight="1">
      <c r="A2133" s="25">
        <v>43090.0</v>
      </c>
      <c r="B2133" s="10" t="s">
        <v>36</v>
      </c>
      <c r="C2133" s="5">
        <v>62.89207285541779</v>
      </c>
      <c r="D2133">
        <v>34.0</v>
      </c>
      <c r="E2133" s="50">
        <f>VLOOKUP(B2133,'SKU List'!$A$6:$C$11,3,1)</f>
        <v>10.158000000000001</v>
      </c>
      <c r="F2133" s="64">
        <f t="shared" si="33"/>
        <v>5.191383427389031</v>
      </c>
    </row>
    <row r="2134" spans="8:8">
      <c r="A2134" s="25">
        <v>43090.0</v>
      </c>
      <c r="B2134" s="10" t="s">
        <v>41</v>
      </c>
      <c r="C2134" s="5">
        <v>64.6979678465855</v>
      </c>
      <c r="D2134">
        <v>44.0</v>
      </c>
      <c r="E2134" s="50">
        <f>VLOOKUP(B2134,'SKU List'!$A$6:$C$11,3,1)</f>
        <v>50.79</v>
      </c>
      <c r="F2134" s="64">
        <f t="shared" si="33"/>
        <v>0.27383279871205946</v>
      </c>
    </row>
    <row r="2135" spans="8:8" ht="15.0" customHeight="1">
      <c r="A2135" s="25">
        <v>43090.0</v>
      </c>
      <c r="B2135" s="10" t="s">
        <v>33</v>
      </c>
      <c r="C2135" s="5">
        <v>55.10692203820894</v>
      </c>
      <c r="D2135">
        <v>30.0</v>
      </c>
      <c r="E2135" s="50">
        <f>VLOOKUP(B2135,'SKU List'!$A$6:$C$11,3,1)</f>
        <v>45.711</v>
      </c>
      <c r="F2135" s="64">
        <f t="shared" si="33"/>
        <v>0.20555056853293396</v>
      </c>
    </row>
    <row r="2136" spans="8:8" ht="15.0" customHeight="1">
      <c r="A2136" s="25">
        <v>43091.0</v>
      </c>
      <c r="B2136" s="10" t="s">
        <v>34</v>
      </c>
      <c r="C2136" s="5">
        <v>46.504286411226914</v>
      </c>
      <c r="D2136">
        <v>40.0</v>
      </c>
      <c r="E2136" s="50">
        <f>VLOOKUP(B2136,'SKU List'!$A$6:$C$11,3,1)</f>
        <v>40.632000000000005</v>
      </c>
      <c r="F2136" s="64">
        <f t="shared" si="33"/>
        <v>0.14452368604122143</v>
      </c>
    </row>
    <row r="2137" spans="8:8" ht="15.0" customHeight="1">
      <c r="A2137" s="25">
        <v>43091.0</v>
      </c>
      <c r="B2137" s="10">
        <v>8.4325322E7</v>
      </c>
      <c r="C2137" s="5">
        <v>44.07430884372611</v>
      </c>
      <c r="D2137">
        <v>23.0</v>
      </c>
      <c r="E2137" s="50">
        <f>VLOOKUP(B2137,'SKU List'!$A$6:$C$11,3,1)</f>
        <v>35.553</v>
      </c>
      <c r="F2137" s="64">
        <f t="shared" si="33"/>
        <v>0.2396790381606647</v>
      </c>
    </row>
    <row r="2138" spans="8:8" ht="15.0" customHeight="1">
      <c r="A2138" s="25">
        <v>43091.0</v>
      </c>
      <c r="B2138" s="10" t="s">
        <v>35</v>
      </c>
      <c r="C2138" s="5">
        <v>61.69898809245214</v>
      </c>
      <c r="D2138">
        <v>39.0</v>
      </c>
      <c r="E2138" s="50">
        <f>VLOOKUP(B2138,'SKU List'!$A$6:$C$11,3,1)</f>
        <v>5.079000000000001</v>
      </c>
      <c r="F2138" s="64">
        <f t="shared" si="33"/>
        <v>11.147861408240232</v>
      </c>
    </row>
    <row r="2139" spans="8:8" ht="15.0" customHeight="1">
      <c r="A2139" s="25">
        <v>43091.0</v>
      </c>
      <c r="B2139" s="10" t="s">
        <v>36</v>
      </c>
      <c r="C2139" s="5">
        <v>56.51247920741415</v>
      </c>
      <c r="D2139">
        <v>41.0</v>
      </c>
      <c r="E2139" s="50">
        <f>VLOOKUP(B2139,'SKU List'!$A$6:$C$11,3,1)</f>
        <v>10.158000000000001</v>
      </c>
      <c r="F2139" s="64">
        <f t="shared" si="33"/>
        <v>4.563347037548153</v>
      </c>
    </row>
    <row r="2140" spans="8:8">
      <c r="A2140" s="25">
        <v>43091.0</v>
      </c>
      <c r="B2140" s="10" t="s">
        <v>41</v>
      </c>
      <c r="C2140" s="5">
        <v>56.461094094404</v>
      </c>
      <c r="D2140">
        <v>33.0</v>
      </c>
      <c r="E2140" s="50">
        <f>VLOOKUP(B2140,'SKU List'!$A$6:$C$11,3,1)</f>
        <v>50.79</v>
      </c>
      <c r="F2140" s="64">
        <f t="shared" si="33"/>
        <v>0.11165769038007477</v>
      </c>
    </row>
    <row r="2141" spans="8:8" ht="15.0" customHeight="1">
      <c r="A2141" s="25">
        <v>43091.0</v>
      </c>
      <c r="B2141" s="10" t="s">
        <v>33</v>
      </c>
      <c r="C2141" s="5">
        <v>54.139075813367256</v>
      </c>
      <c r="D2141">
        <v>26.0</v>
      </c>
      <c r="E2141" s="50">
        <f>VLOOKUP(B2141,'SKU List'!$A$6:$C$11,3,1)</f>
        <v>45.711</v>
      </c>
      <c r="F2141" s="64">
        <f t="shared" si="33"/>
        <v>0.18437741054379161</v>
      </c>
    </row>
    <row r="2142" spans="8:8" ht="15.0" customHeight="1">
      <c r="A2142" s="25">
        <v>43092.0</v>
      </c>
      <c r="B2142" s="10" t="s">
        <v>34</v>
      </c>
      <c r="C2142" s="5">
        <v>45.852916298625104</v>
      </c>
      <c r="D2142">
        <v>46.0</v>
      </c>
      <c r="E2142" s="50">
        <f>VLOOKUP(B2142,'SKU List'!$A$6:$C$11,3,1)</f>
        <v>40.632000000000005</v>
      </c>
      <c r="F2142" s="64">
        <f t="shared" si="33"/>
        <v>0.12849272245090318</v>
      </c>
    </row>
    <row r="2143" spans="8:8" ht="15.0" customHeight="1">
      <c r="A2143" s="25">
        <v>43092.0</v>
      </c>
      <c r="B2143" s="10">
        <v>8.4325322E7</v>
      </c>
      <c r="C2143" s="5">
        <v>40.20656709819051</v>
      </c>
      <c r="D2143">
        <v>23.0</v>
      </c>
      <c r="E2143" s="50">
        <f>VLOOKUP(B2143,'SKU List'!$A$6:$C$11,3,1)</f>
        <v>35.553</v>
      </c>
      <c r="F2143" s="64">
        <f t="shared" si="33"/>
        <v>0.13089098242597008</v>
      </c>
    </row>
    <row r="2144" spans="8:8" ht="15.0" customHeight="1">
      <c r="A2144" s="25">
        <v>43092.0</v>
      </c>
      <c r="B2144" s="10" t="s">
        <v>35</v>
      </c>
      <c r="C2144" s="5">
        <v>58.11849801297359</v>
      </c>
      <c r="D2144">
        <v>43.0</v>
      </c>
      <c r="E2144" s="50">
        <f>VLOOKUP(B2144,'SKU List'!$A$6:$C$11,3,1)</f>
        <v>5.079000000000001</v>
      </c>
      <c r="F2144" s="64">
        <f t="shared" si="33"/>
        <v>10.442901754867805</v>
      </c>
    </row>
    <row r="2145" spans="8:8" ht="15.0" customHeight="1">
      <c r="A2145" s="25">
        <v>43092.0</v>
      </c>
      <c r="B2145" s="10" t="s">
        <v>36</v>
      </c>
      <c r="C2145" s="5">
        <v>57.1800347322024</v>
      </c>
      <c r="D2145">
        <v>33.0</v>
      </c>
      <c r="E2145" s="50">
        <f>VLOOKUP(B2145,'SKU List'!$A$6:$C$11,3,1)</f>
        <v>10.158000000000001</v>
      </c>
      <c r="F2145" s="64">
        <f t="shared" si="33"/>
        <v>4.629064257944713</v>
      </c>
    </row>
    <row r="2146" spans="8:8">
      <c r="A2146" s="25">
        <v>43092.0</v>
      </c>
      <c r="B2146" s="10" t="s">
        <v>41</v>
      </c>
      <c r="C2146" s="5">
        <v>58.739181776705436</v>
      </c>
      <c r="D2146">
        <v>33.0</v>
      </c>
      <c r="E2146" s="50">
        <f>VLOOKUP(B2146,'SKU List'!$A$6:$C$11,3,1)</f>
        <v>50.79</v>
      </c>
      <c r="F2146" s="64">
        <f t="shared" si="33"/>
        <v>0.1565107654401543</v>
      </c>
    </row>
    <row r="2147" spans="8:8" ht="15.0" customHeight="1">
      <c r="A2147" s="25">
        <v>43092.0</v>
      </c>
      <c r="B2147" s="10" t="s">
        <v>33</v>
      </c>
      <c r="C2147" s="5">
        <v>57.25204900469299</v>
      </c>
      <c r="D2147">
        <v>27.0</v>
      </c>
      <c r="E2147" s="50">
        <f>VLOOKUP(B2147,'SKU List'!$A$6:$C$11,3,1)</f>
        <v>45.711</v>
      </c>
      <c r="F2147" s="64">
        <f t="shared" si="33"/>
        <v>0.2524785938765941</v>
      </c>
    </row>
    <row r="2148" spans="8:8" ht="15.0" customHeight="1">
      <c r="A2148" s="25">
        <v>43093.0</v>
      </c>
      <c r="B2148" s="10" t="s">
        <v>34</v>
      </c>
      <c r="C2148" s="5">
        <v>45.008863224512076</v>
      </c>
      <c r="D2148">
        <v>45.0</v>
      </c>
      <c r="E2148" s="50">
        <f>VLOOKUP(B2148,'SKU List'!$A$6:$C$11,3,1)</f>
        <v>40.632000000000005</v>
      </c>
      <c r="F2148" s="64">
        <f t="shared" si="33"/>
        <v>0.10771961076275031</v>
      </c>
    </row>
    <row r="2149" spans="8:8" ht="15.0" customHeight="1">
      <c r="A2149" s="25">
        <v>43093.0</v>
      </c>
      <c r="B2149" s="10">
        <v>8.4325322E7</v>
      </c>
      <c r="C2149" s="5">
        <v>44.41908884830248</v>
      </c>
      <c r="D2149">
        <v>19.0</v>
      </c>
      <c r="E2149" s="50">
        <f>VLOOKUP(B2149,'SKU List'!$A$6:$C$11,3,1)</f>
        <v>35.553</v>
      </c>
      <c r="F2149" s="64">
        <f t="shared" si="33"/>
        <v>0.24937667280686532</v>
      </c>
    </row>
    <row r="2150" spans="8:8" ht="15.0" customHeight="1">
      <c r="A2150" s="25">
        <v>43093.0</v>
      </c>
      <c r="B2150" s="10" t="s">
        <v>35</v>
      </c>
      <c r="C2150" s="5">
        <v>56.816892135053365</v>
      </c>
      <c r="D2150">
        <v>33.0</v>
      </c>
      <c r="E2150" s="50">
        <f>VLOOKUP(B2150,'SKU List'!$A$6:$C$11,3,1)</f>
        <v>5.079000000000001</v>
      </c>
      <c r="F2150" s="64">
        <f t="shared" si="33"/>
        <v>10.186629678096743</v>
      </c>
    </row>
    <row r="2151" spans="8:8" ht="15.0" customHeight="1">
      <c r="A2151" s="25">
        <v>43093.0</v>
      </c>
      <c r="B2151" s="10" t="s">
        <v>36</v>
      </c>
      <c r="C2151" s="5">
        <v>64.29154166427459</v>
      </c>
      <c r="D2151">
        <v>38.0</v>
      </c>
      <c r="E2151" s="50">
        <f>VLOOKUP(B2151,'SKU List'!$A$6:$C$11,3,1)</f>
        <v>10.158000000000001</v>
      </c>
      <c r="F2151" s="64">
        <f t="shared" si="33"/>
        <v>5.329153540487751</v>
      </c>
    </row>
    <row r="2152" spans="8:8">
      <c r="A2152" s="25">
        <v>43093.0</v>
      </c>
      <c r="B2152" s="10" t="s">
        <v>41</v>
      </c>
      <c r="C2152" s="5">
        <v>58.69999292625642</v>
      </c>
      <c r="D2152">
        <v>33.0</v>
      </c>
      <c r="E2152" s="50">
        <f>VLOOKUP(B2152,'SKU List'!$A$6:$C$11,3,1)</f>
        <v>50.79</v>
      </c>
      <c r="F2152" s="64">
        <f t="shared" si="33"/>
        <v>0.1557391794891991</v>
      </c>
    </row>
    <row r="2153" spans="8:8" ht="15.0" customHeight="1">
      <c r="A2153" s="25">
        <v>43093.0</v>
      </c>
      <c r="B2153" s="10" t="s">
        <v>33</v>
      </c>
      <c r="C2153" s="5">
        <v>53.57453842520803</v>
      </c>
      <c r="D2153">
        <v>33.0</v>
      </c>
      <c r="E2153" s="50">
        <f>VLOOKUP(B2153,'SKU List'!$A$6:$C$11,3,1)</f>
        <v>45.711</v>
      </c>
      <c r="F2153" s="64">
        <f t="shared" si="33"/>
        <v>0.17202726751127811</v>
      </c>
    </row>
    <row r="2154" spans="8:8" ht="15.0" customHeight="1">
      <c r="A2154" s="25">
        <v>43094.0</v>
      </c>
      <c r="B2154" s="10" t="s">
        <v>34</v>
      </c>
      <c r="C2154" s="5">
        <v>52.33704125972752</v>
      </c>
      <c r="D2154">
        <v>40.0</v>
      </c>
      <c r="E2154" s="50">
        <f>VLOOKUP(B2154,'SKU List'!$A$6:$C$11,3,1)</f>
        <v>40.632000000000005</v>
      </c>
      <c r="F2154" s="64">
        <f t="shared" si="33"/>
        <v>0.2880744551025673</v>
      </c>
    </row>
    <row r="2155" spans="8:8" ht="15.0" customHeight="1">
      <c r="A2155" s="25">
        <v>43094.0</v>
      </c>
      <c r="B2155" s="10">
        <v>8.4325322E7</v>
      </c>
      <c r="C2155" s="5">
        <v>40.90539282495471</v>
      </c>
      <c r="D2155">
        <v>19.0</v>
      </c>
      <c r="E2155" s="50">
        <f>VLOOKUP(B2155,'SKU List'!$A$6:$C$11,3,1)</f>
        <v>35.553</v>
      </c>
      <c r="F2155" s="64">
        <f t="shared" si="33"/>
        <v>0.1505468687580433</v>
      </c>
    </row>
    <row r="2156" spans="8:8" ht="15.0" customHeight="1">
      <c r="A2156" s="25">
        <v>43094.0</v>
      </c>
      <c r="B2156" s="10" t="s">
        <v>35</v>
      </c>
      <c r="C2156" s="5">
        <v>61.221451951198375</v>
      </c>
      <c r="D2156">
        <v>35.0</v>
      </c>
      <c r="E2156" s="50">
        <f>VLOOKUP(B2156,'SKU List'!$A$6:$C$11,3,1)</f>
        <v>5.079000000000001</v>
      </c>
      <c r="F2156" s="64">
        <f t="shared" si="33"/>
        <v>11.053839722622243</v>
      </c>
    </row>
    <row r="2157" spans="8:8" ht="15.0" customHeight="1">
      <c r="A2157" s="25">
        <v>43094.0</v>
      </c>
      <c r="B2157" s="10" t="s">
        <v>36</v>
      </c>
      <c r="C2157" s="5">
        <v>59.6262814221576</v>
      </c>
      <c r="D2157">
        <v>33.0</v>
      </c>
      <c r="E2157" s="50">
        <f>VLOOKUP(B2157,'SKU List'!$A$6:$C$11,3,1)</f>
        <v>10.158000000000001</v>
      </c>
      <c r="F2157" s="64">
        <f t="shared" si="33"/>
        <v>4.8698839754043695</v>
      </c>
    </row>
    <row r="2158" spans="8:8">
      <c r="A2158" s="25">
        <v>43094.0</v>
      </c>
      <c r="B2158" s="10" t="s">
        <v>41</v>
      </c>
      <c r="C2158" s="5">
        <v>57.07500520802273</v>
      </c>
      <c r="D2158">
        <v>33.0</v>
      </c>
      <c r="E2158" s="50">
        <f>VLOOKUP(B2158,'SKU List'!$A$6:$C$11,3,1)</f>
        <v>50.79</v>
      </c>
      <c r="F2158" s="64">
        <f t="shared" si="33"/>
        <v>0.12374493420009317</v>
      </c>
    </row>
    <row r="2159" spans="8:8" ht="15.0" customHeight="1">
      <c r="A2159" s="25">
        <v>43094.0</v>
      </c>
      <c r="B2159" s="10" t="s">
        <v>33</v>
      </c>
      <c r="C2159" s="5">
        <v>58.50987467950612</v>
      </c>
      <c r="D2159">
        <v>30.0</v>
      </c>
      <c r="E2159" s="50">
        <f>VLOOKUP(B2159,'SKU List'!$A$6:$C$11,3,1)</f>
        <v>45.711</v>
      </c>
      <c r="F2159" s="64">
        <f t="shared" si="33"/>
        <v>0.27999550829135483</v>
      </c>
    </row>
    <row r="2160" spans="8:8" ht="15.0" customHeight="1">
      <c r="A2160" s="25">
        <v>43095.0</v>
      </c>
      <c r="B2160" s="10" t="s">
        <v>34</v>
      </c>
      <c r="C2160" s="5">
        <v>49.504801489232484</v>
      </c>
      <c r="D2160">
        <v>41.0</v>
      </c>
      <c r="E2160" s="50">
        <f>VLOOKUP(B2160,'SKU List'!$A$6:$C$11,3,1)</f>
        <v>40.632000000000005</v>
      </c>
      <c r="F2160" s="64">
        <f t="shared" si="33"/>
        <v>0.21836979447805863</v>
      </c>
    </row>
    <row r="2161" spans="8:8" ht="15.0" customHeight="1">
      <c r="A2161" s="25">
        <v>43095.0</v>
      </c>
      <c r="B2161" s="10">
        <v>8.4325322E7</v>
      </c>
      <c r="C2161" s="5">
        <v>40.12726512494254</v>
      </c>
      <c r="D2161">
        <v>24.0</v>
      </c>
      <c r="E2161" s="50">
        <f>VLOOKUP(B2161,'SKU List'!$A$6:$C$11,3,1)</f>
        <v>35.553</v>
      </c>
      <c r="F2161" s="64">
        <f t="shared" si="33"/>
        <v>0.12866045410914811</v>
      </c>
    </row>
    <row r="2162" spans="8:8" ht="15.0" customHeight="1">
      <c r="A2162" s="25">
        <v>43095.0</v>
      </c>
      <c r="B2162" s="10" t="s">
        <v>35</v>
      </c>
      <c r="C2162" s="5">
        <v>65.3641951503257</v>
      </c>
      <c r="D2162">
        <v>37.0</v>
      </c>
      <c r="E2162" s="50">
        <f>VLOOKUP(B2162,'SKU List'!$A$6:$C$11,3,1)</f>
        <v>5.079000000000001</v>
      </c>
      <c r="F2162" s="64">
        <f t="shared" si="33"/>
        <v>11.86950091559868</v>
      </c>
    </row>
    <row r="2163" spans="8:8" ht="15.0" customHeight="1">
      <c r="A2163" s="25">
        <v>43095.0</v>
      </c>
      <c r="B2163" s="10" t="s">
        <v>36</v>
      </c>
      <c r="C2163" s="5">
        <v>59.5065882325569</v>
      </c>
      <c r="D2163">
        <v>34.0</v>
      </c>
      <c r="E2163" s="50">
        <f>VLOOKUP(B2163,'SKU List'!$A$6:$C$11,3,1)</f>
        <v>10.158000000000001</v>
      </c>
      <c r="F2163" s="64">
        <f t="shared" si="33"/>
        <v>4.8581008301394855</v>
      </c>
    </row>
    <row r="2164" spans="8:8">
      <c r="A2164" s="25">
        <v>43095.0</v>
      </c>
      <c r="B2164" s="10" t="s">
        <v>41</v>
      </c>
      <c r="C2164" s="5">
        <v>63.17812741437953</v>
      </c>
      <c r="D2164">
        <v>38.0</v>
      </c>
      <c r="E2164" s="50">
        <f>VLOOKUP(B2164,'SKU List'!$A$6:$C$11,3,1)</f>
        <v>50.79</v>
      </c>
      <c r="F2164" s="64">
        <f t="shared" si="33"/>
        <v>0.24390878941483624</v>
      </c>
    </row>
    <row r="2165" spans="8:8" ht="15.0" customHeight="1">
      <c r="A2165" s="25">
        <v>43095.0</v>
      </c>
      <c r="B2165" s="10" t="s">
        <v>33</v>
      </c>
      <c r="C2165" s="5">
        <v>55.92648454608299</v>
      </c>
      <c r="D2165">
        <v>30.0</v>
      </c>
      <c r="E2165" s="50">
        <f>VLOOKUP(B2165,'SKU List'!$A$6:$C$11,3,1)</f>
        <v>45.711</v>
      </c>
      <c r="F2165" s="64">
        <f t="shared" si="33"/>
        <v>0.22347978705526003</v>
      </c>
    </row>
    <row r="2166" spans="8:8" ht="15.0" customHeight="1">
      <c r="A2166" s="25">
        <v>43096.0</v>
      </c>
      <c r="B2166" s="10" t="s">
        <v>34</v>
      </c>
      <c r="C2166" s="5">
        <v>50.39322280468174</v>
      </c>
      <c r="D2166">
        <v>36.0</v>
      </c>
      <c r="E2166" s="50">
        <f>VLOOKUP(B2166,'SKU List'!$A$6:$C$11,3,1)</f>
        <v>40.632000000000005</v>
      </c>
      <c r="F2166" s="64">
        <f t="shared" si="33"/>
        <v>0.2402348593394796</v>
      </c>
    </row>
    <row r="2167" spans="8:8" ht="15.0" customHeight="1">
      <c r="A2167" s="25">
        <v>43096.0</v>
      </c>
      <c r="B2167" s="10">
        <v>8.4325322E7</v>
      </c>
      <c r="C2167" s="5">
        <v>40.1756363991521</v>
      </c>
      <c r="D2167">
        <v>24.0</v>
      </c>
      <c r="E2167" s="50">
        <f>VLOOKUP(B2167,'SKU List'!$A$6:$C$11,3,1)</f>
        <v>35.553</v>
      </c>
      <c r="F2167" s="64">
        <f t="shared" si="33"/>
        <v>0.1300209939850955</v>
      </c>
    </row>
    <row r="2168" spans="8:8" ht="15.0" customHeight="1">
      <c r="A2168" s="25">
        <v>43096.0</v>
      </c>
      <c r="B2168" s="10" t="s">
        <v>35</v>
      </c>
      <c r="C2168" s="5">
        <v>58.10280757812202</v>
      </c>
      <c r="D2168">
        <v>40.0</v>
      </c>
      <c r="E2168" s="50">
        <f>VLOOKUP(B2168,'SKU List'!$A$6:$C$11,3,1)</f>
        <v>5.079000000000001</v>
      </c>
      <c r="F2168" s="64">
        <f t="shared" si="33"/>
        <v>10.43981247846466</v>
      </c>
    </row>
    <row r="2169" spans="8:8" ht="15.0" customHeight="1">
      <c r="A2169" s="25">
        <v>43096.0</v>
      </c>
      <c r="B2169" s="10" t="s">
        <v>36</v>
      </c>
      <c r="C2169" s="5">
        <v>60.9929601820408</v>
      </c>
      <c r="D2169">
        <v>40.0</v>
      </c>
      <c r="E2169" s="50">
        <f>VLOOKUP(B2169,'SKU List'!$A$6:$C$11,3,1)</f>
        <v>10.158000000000001</v>
      </c>
      <c r="F2169" s="64">
        <f t="shared" si="33"/>
        <v>5.004426086044575</v>
      </c>
    </row>
    <row r="2170" spans="8:8">
      <c r="A2170" s="25">
        <v>43096.0</v>
      </c>
      <c r="B2170" s="10" t="s">
        <v>41</v>
      </c>
      <c r="C2170" s="5">
        <v>61.696918815877304</v>
      </c>
      <c r="D2170">
        <v>43.0</v>
      </c>
      <c r="E2170" s="50">
        <f>VLOOKUP(B2170,'SKU List'!$A$6:$C$11,3,1)</f>
        <v>50.79</v>
      </c>
      <c r="F2170" s="64">
        <f t="shared" si="33"/>
        <v>0.2147453990131385</v>
      </c>
    </row>
    <row r="2171" spans="8:8" ht="15.0" customHeight="1">
      <c r="A2171" s="25">
        <v>43096.0</v>
      </c>
      <c r="B2171" s="10" t="s">
        <v>33</v>
      </c>
      <c r="C2171" s="5">
        <v>52.38822091427742</v>
      </c>
      <c r="D2171">
        <v>33.0</v>
      </c>
      <c r="E2171" s="50">
        <f>VLOOKUP(B2171,'SKU List'!$A$6:$C$11,3,1)</f>
        <v>45.711</v>
      </c>
      <c r="F2171" s="64">
        <f t="shared" si="33"/>
        <v>0.14607470661935684</v>
      </c>
    </row>
    <row r="2172" spans="8:8" ht="15.0" customHeight="1">
      <c r="A2172" s="25">
        <v>43097.0</v>
      </c>
      <c r="B2172" s="10" t="s">
        <v>34</v>
      </c>
      <c r="C2172" s="5">
        <v>45.97125272077125</v>
      </c>
      <c r="D2172">
        <v>37.0</v>
      </c>
      <c r="E2172" s="50">
        <f>VLOOKUP(B2172,'SKU List'!$A$6:$C$11,3,1)</f>
        <v>40.632000000000005</v>
      </c>
      <c r="F2172" s="64">
        <f t="shared" si="33"/>
        <v>0.13140511716802622</v>
      </c>
    </row>
    <row r="2173" spans="8:8" ht="15.0" customHeight="1">
      <c r="A2173" s="25">
        <v>43097.0</v>
      </c>
      <c r="B2173" s="10">
        <v>8.4325322E7</v>
      </c>
      <c r="C2173" s="5">
        <v>40.85833248192049</v>
      </c>
      <c r="D2173">
        <v>19.0</v>
      </c>
      <c r="E2173" s="50">
        <f>VLOOKUP(B2173,'SKU List'!$A$6:$C$11,3,1)</f>
        <v>35.553</v>
      </c>
      <c r="F2173" s="64">
        <f t="shared" si="33"/>
        <v>0.1492232014716197</v>
      </c>
    </row>
    <row r="2174" spans="8:8" ht="15.0" customHeight="1">
      <c r="A2174" s="25">
        <v>43097.0</v>
      </c>
      <c r="B2174" s="10" t="s">
        <v>35</v>
      </c>
      <c r="C2174" s="5">
        <v>57.3965546690977</v>
      </c>
      <c r="D2174">
        <v>38.0</v>
      </c>
      <c r="E2174" s="50">
        <f>VLOOKUP(B2174,'SKU List'!$A$6:$C$11,3,1)</f>
        <v>5.079000000000001</v>
      </c>
      <c r="F2174" s="64">
        <f t="shared" si="33"/>
        <v>10.300758942527603</v>
      </c>
    </row>
    <row r="2175" spans="8:8" ht="15.0" customHeight="1">
      <c r="A2175" s="25">
        <v>43097.0</v>
      </c>
      <c r="B2175" s="10" t="s">
        <v>36</v>
      </c>
      <c r="C2175" s="5">
        <v>58.48317234671159</v>
      </c>
      <c r="D2175">
        <v>34.0</v>
      </c>
      <c r="E2175" s="50">
        <f>VLOOKUP(B2175,'SKU List'!$A$6:$C$11,3,1)</f>
        <v>10.158000000000001</v>
      </c>
      <c r="F2175" s="64">
        <f t="shared" si="33"/>
        <v>4.757351087488835</v>
      </c>
    </row>
    <row r="2176" spans="8:8">
      <c r="A2176" s="25">
        <v>43097.0</v>
      </c>
      <c r="B2176" s="10" t="s">
        <v>41</v>
      </c>
      <c r="C2176" s="5">
        <v>55.91900042972851</v>
      </c>
      <c r="D2176">
        <v>37.0</v>
      </c>
      <c r="E2176" s="50">
        <f>VLOOKUP(B2176,'SKU List'!$A$6:$C$11,3,1)</f>
        <v>50.79</v>
      </c>
      <c r="F2176" s="64">
        <f t="shared" si="33"/>
        <v>0.10098445421792702</v>
      </c>
    </row>
    <row r="2177" spans="8:8" ht="15.0" customHeight="1">
      <c r="A2177" s="25">
        <v>43097.0</v>
      </c>
      <c r="B2177" s="10" t="s">
        <v>33</v>
      </c>
      <c r="C2177" s="5">
        <v>52.2261344732701</v>
      </c>
      <c r="D2177">
        <v>30.0</v>
      </c>
      <c r="E2177" s="50">
        <f>VLOOKUP(B2177,'SKU List'!$A$6:$C$11,3,1)</f>
        <v>45.711</v>
      </c>
      <c r="F2177" s="64">
        <f t="shared" si="33"/>
        <v>0.14252881086106411</v>
      </c>
    </row>
    <row r="2178" spans="8:8" ht="15.0" customHeight="1">
      <c r="A2178" s="25">
        <v>43098.0</v>
      </c>
      <c r="B2178" s="10" t="s">
        <v>34</v>
      </c>
      <c r="C2178" s="5">
        <v>51.1932182608614</v>
      </c>
      <c r="D2178">
        <v>45.0</v>
      </c>
      <c r="E2178" s="50">
        <f>VLOOKUP(B2178,'SKU List'!$A$6:$C$11,3,1)</f>
        <v>40.632000000000005</v>
      </c>
      <c r="F2178" s="64">
        <f t="shared" si="33"/>
        <v>0.25992366265163896</v>
      </c>
    </row>
    <row r="2179" spans="8:8" ht="15.0" customHeight="1">
      <c r="A2179" s="25">
        <v>43098.0</v>
      </c>
      <c r="B2179" s="10">
        <v>8.4325322E7</v>
      </c>
      <c r="C2179" s="5">
        <v>40.28524028954704</v>
      </c>
      <c r="D2179">
        <v>18.0</v>
      </c>
      <c r="E2179" s="50">
        <f>VLOOKUP(B2179,'SKU List'!$A$6:$C$11,3,1)</f>
        <v>35.553</v>
      </c>
      <c r="F2179" s="64">
        <f t="shared" si="33"/>
        <v>0.1331038249809311</v>
      </c>
    </row>
    <row r="2180" spans="8:8" ht="15.0" customHeight="1">
      <c r="A2180" s="25">
        <v>43098.0</v>
      </c>
      <c r="B2180" s="10" t="s">
        <v>35</v>
      </c>
      <c r="C2180" s="5">
        <v>65.17740264851248</v>
      </c>
      <c r="D2180">
        <v>43.0</v>
      </c>
      <c r="E2180" s="50">
        <f>VLOOKUP(B2180,'SKU List'!$A$6:$C$11,3,1)</f>
        <v>5.079000000000001</v>
      </c>
      <c r="F2180" s="64">
        <f t="shared" si="33"/>
        <v>11.832723498427344</v>
      </c>
    </row>
    <row r="2181" spans="8:8" ht="15.0" customHeight="1">
      <c r="A2181" s="25">
        <v>43098.0</v>
      </c>
      <c r="B2181" s="10" t="s">
        <v>36</v>
      </c>
      <c r="C2181" s="5">
        <v>56.3370097690638</v>
      </c>
      <c r="D2181">
        <v>42.0</v>
      </c>
      <c r="E2181" s="50">
        <f>VLOOKUP(B2181,'SKU List'!$A$6:$C$11,3,1)</f>
        <v>10.158000000000001</v>
      </c>
      <c r="F2181" s="64">
        <f t="shared" si="34" ref="F2181:F2195">(C2181-E2181)/E2181</f>
        <v>4.546073023140755</v>
      </c>
    </row>
    <row r="2182" spans="8:8">
      <c r="A2182" s="25">
        <v>43098.0</v>
      </c>
      <c r="B2182" s="10" t="s">
        <v>41</v>
      </c>
      <c r="C2182" s="5">
        <v>59.610171421946575</v>
      </c>
      <c r="D2182">
        <v>42.0</v>
      </c>
      <c r="E2182" s="50">
        <f>VLOOKUP(B2182,'SKU List'!$A$6:$C$11,3,1)</f>
        <v>50.79</v>
      </c>
      <c r="F2182" s="64">
        <f t="shared" si="34"/>
        <v>0.17365960665380145</v>
      </c>
    </row>
    <row r="2183" spans="8:8" ht="15.0" customHeight="1">
      <c r="A2183" s="25">
        <v>43098.0</v>
      </c>
      <c r="B2183" s="10" t="s">
        <v>33</v>
      </c>
      <c r="C2183" s="5">
        <v>59.057960570910865</v>
      </c>
      <c r="D2183">
        <v>26.0</v>
      </c>
      <c r="E2183" s="50">
        <f>VLOOKUP(B2183,'SKU List'!$A$6:$C$11,3,1)</f>
        <v>45.711</v>
      </c>
      <c r="F2183" s="64">
        <f t="shared" si="34"/>
        <v>0.291985748964382</v>
      </c>
    </row>
    <row r="2184" spans="8:8" ht="15.0" customHeight="1">
      <c r="A2184" s="25">
        <v>43099.0</v>
      </c>
      <c r="B2184" s="10" t="s">
        <v>34</v>
      </c>
      <c r="C2184" s="5">
        <v>48.00037038555519</v>
      </c>
      <c r="D2184">
        <v>46.0</v>
      </c>
      <c r="E2184" s="50">
        <f>VLOOKUP(B2184,'SKU List'!$A$6:$C$11,3,1)</f>
        <v>40.632000000000005</v>
      </c>
      <c r="F2184" s="64">
        <f t="shared" si="34"/>
        <v>0.1813440240587514</v>
      </c>
    </row>
    <row r="2185" spans="8:8" ht="15.0" customHeight="1">
      <c r="A2185" s="25">
        <v>43099.0</v>
      </c>
      <c r="B2185" s="10">
        <v>8.4325322E7</v>
      </c>
      <c r="C2185" s="5">
        <v>42.39319433592514</v>
      </c>
      <c r="D2185">
        <v>23.0</v>
      </c>
      <c r="E2185" s="50">
        <f>VLOOKUP(B2185,'SKU List'!$A$6:$C$11,3,1)</f>
        <v>35.553</v>
      </c>
      <c r="F2185" s="64">
        <f t="shared" si="34"/>
        <v>0.19239429403777855</v>
      </c>
    </row>
    <row r="2186" spans="8:8" ht="15.0" customHeight="1">
      <c r="A2186" s="25">
        <v>43099.0</v>
      </c>
      <c r="B2186" s="10" t="s">
        <v>35</v>
      </c>
      <c r="C2186" s="5">
        <v>57.44317718303276</v>
      </c>
      <c r="D2186">
        <v>38.0</v>
      </c>
      <c r="E2186" s="50">
        <f>VLOOKUP(B2186,'SKU List'!$A$6:$C$11,3,1)</f>
        <v>5.079000000000001</v>
      </c>
      <c r="F2186" s="64">
        <f t="shared" si="34"/>
        <v>10.309938409732773</v>
      </c>
    </row>
    <row r="2187" spans="8:8" ht="15.0" customHeight="1">
      <c r="A2187" s="25">
        <v>43099.0</v>
      </c>
      <c r="B2187" s="10" t="s">
        <v>36</v>
      </c>
      <c r="C2187" s="5">
        <v>58.34759013216292</v>
      </c>
      <c r="D2187">
        <v>42.0</v>
      </c>
      <c r="E2187" s="50">
        <f>VLOOKUP(B2187,'SKU List'!$A$6:$C$11,3,1)</f>
        <v>10.158000000000001</v>
      </c>
      <c r="F2187" s="64">
        <f t="shared" si="34"/>
        <v>4.7440037539045985</v>
      </c>
    </row>
    <row r="2188" spans="8:8">
      <c r="A2188" s="25">
        <v>43099.0</v>
      </c>
      <c r="B2188" s="10" t="s">
        <v>41</v>
      </c>
      <c r="C2188" s="5">
        <v>60.23546752637356</v>
      </c>
      <c r="D2188">
        <v>42.0</v>
      </c>
      <c r="E2188" s="50">
        <f>VLOOKUP(B2188,'SKU List'!$A$6:$C$11,3,1)</f>
        <v>50.79</v>
      </c>
      <c r="F2188" s="64">
        <f t="shared" si="34"/>
        <v>0.18597100859172205</v>
      </c>
    </row>
    <row r="2189" spans="8:8" ht="15.0" customHeight="1">
      <c r="A2189" s="25">
        <v>43099.0</v>
      </c>
      <c r="B2189" s="10" t="s">
        <v>33</v>
      </c>
      <c r="C2189" s="5">
        <v>58.08437699989077</v>
      </c>
      <c r="D2189">
        <v>27.0</v>
      </c>
      <c r="E2189" s="50">
        <f>VLOOKUP(B2189,'SKU List'!$A$6:$C$11,3,1)</f>
        <v>45.711</v>
      </c>
      <c r="F2189" s="64">
        <f t="shared" si="34"/>
        <v>0.27068707750630644</v>
      </c>
    </row>
    <row r="2190" spans="8:8" ht="15.0" customHeight="1">
      <c r="A2190" s="25">
        <v>43100.0</v>
      </c>
      <c r="B2190" s="10" t="s">
        <v>34</v>
      </c>
      <c r="C2190" s="5">
        <v>45.93503004683868</v>
      </c>
      <c r="D2190">
        <v>45.0</v>
      </c>
      <c r="E2190" s="50">
        <f>VLOOKUP(B2190,'SKU List'!$A$6:$C$11,3,1)</f>
        <v>40.632000000000005</v>
      </c>
      <c r="F2190" s="64">
        <f t="shared" si="34"/>
        <v>0.13051363572648841</v>
      </c>
    </row>
    <row r="2191" spans="8:8" ht="15.0" customHeight="1">
      <c r="A2191" s="25">
        <v>43100.0</v>
      </c>
      <c r="B2191" s="10">
        <v>8.4325322E7</v>
      </c>
      <c r="C2191" s="5">
        <v>39.58824318815456</v>
      </c>
      <c r="D2191">
        <v>23.0</v>
      </c>
      <c r="E2191" s="50">
        <f>VLOOKUP(B2191,'SKU List'!$A$6:$C$11,3,1)</f>
        <v>35.553</v>
      </c>
      <c r="F2191" s="64">
        <f t="shared" si="34"/>
        <v>0.11349937243424071</v>
      </c>
    </row>
    <row r="2192" spans="8:8" ht="15.0" customHeight="1">
      <c r="A2192" s="25">
        <v>43100.0</v>
      </c>
      <c r="B2192" s="10" t="s">
        <v>35</v>
      </c>
      <c r="C2192" s="5">
        <v>58.538648480330394</v>
      </c>
      <c r="D2192">
        <v>39.0</v>
      </c>
      <c r="E2192" s="50">
        <f>VLOOKUP(B2192,'SKU List'!$A$6:$C$11,3,1)</f>
        <v>5.079000000000001</v>
      </c>
      <c r="F2192" s="64">
        <f t="shared" si="34"/>
        <v>10.52562482384926</v>
      </c>
    </row>
    <row r="2193" spans="8:8" ht="15.0" customHeight="1">
      <c r="A2193" s="25">
        <v>43100.0</v>
      </c>
      <c r="B2193" s="10" t="s">
        <v>36</v>
      </c>
      <c r="C2193" s="5">
        <v>64.70886330239234</v>
      </c>
      <c r="D2193">
        <v>44.0</v>
      </c>
      <c r="E2193" s="50">
        <f>VLOOKUP(B2193,'SKU List'!$A$6:$C$11,3,1)</f>
        <v>10.158000000000001</v>
      </c>
      <c r="F2193" s="64">
        <f t="shared" si="34"/>
        <v>5.370236592084302</v>
      </c>
    </row>
    <row r="2194" spans="8:8">
      <c r="A2194" s="25">
        <v>43100.0</v>
      </c>
      <c r="B2194" s="10" t="s">
        <v>41</v>
      </c>
      <c r="C2194" s="5">
        <v>56.64030465554054</v>
      </c>
      <c r="D2194">
        <v>35.0</v>
      </c>
      <c r="E2194" s="50">
        <f>VLOOKUP(B2194,'SKU List'!$A$6:$C$11,3,1)</f>
        <v>50.79</v>
      </c>
      <c r="F2194" s="64">
        <f t="shared" si="34"/>
        <v>0.11518615191062297</v>
      </c>
    </row>
    <row r="2195" spans="8:8" ht="15.0" customHeight="1">
      <c r="A2195" s="25">
        <v>43100.0</v>
      </c>
      <c r="B2195" s="10" t="s">
        <v>33</v>
      </c>
      <c r="C2195" s="5">
        <v>58.35998460009737</v>
      </c>
      <c r="D2195">
        <v>31.0</v>
      </c>
      <c r="E2195" s="50">
        <f>VLOOKUP(B2195,'SKU List'!$A$6:$C$11,3,1)</f>
        <v>45.711</v>
      </c>
      <c r="F2195" s="64">
        <f t="shared" si="34"/>
        <v>0.2767164271203293</v>
      </c>
    </row>
    <row r="2196" spans="8:8">
      <c r="A2196" s="25"/>
    </row>
    <row r="2197" spans="8:8">
      <c r="A2197" s="25"/>
    </row>
    <row r="2198" spans="8:8">
      <c r="A2198" s="25"/>
    </row>
    <row r="2199" spans="8:8">
      <c r="A2199" s="25"/>
    </row>
    <row r="2200" spans="8:8">
      <c r="A2200" s="25"/>
    </row>
    <row r="2201" spans="8:8">
      <c r="A2201" s="25"/>
    </row>
    <row r="2202" spans="8:8">
      <c r="A2202" s="25"/>
    </row>
    <row r="2203" spans="8:8">
      <c r="A2203" s="25"/>
    </row>
    <row r="2204" spans="8:8">
      <c r="A2204" s="25"/>
    </row>
    <row r="2205" spans="8:8">
      <c r="A2205" s="25"/>
    </row>
    <row r="2206" spans="8:8">
      <c r="A2206" s="25"/>
    </row>
    <row r="2207" spans="8:8">
      <c r="A2207" s="25"/>
    </row>
    <row r="2208" spans="8:8">
      <c r="A2208" s="25"/>
    </row>
    <row r="2209" spans="8:8">
      <c r="A2209" s="25"/>
    </row>
    <row r="2210" spans="8:8">
      <c r="A2210" s="25"/>
    </row>
    <row r="2211" spans="8:8">
      <c r="A2211" s="25"/>
    </row>
    <row r="2212" spans="8:8">
      <c r="A2212" s="25"/>
    </row>
    <row r="2213" spans="8:8">
      <c r="A2213" s="25"/>
    </row>
    <row r="2214" spans="8:8">
      <c r="A2214" s="25"/>
    </row>
    <row r="2215" spans="8:8">
      <c r="A2215" s="25"/>
    </row>
    <row r="2216" spans="8:8">
      <c r="A2216" s="25"/>
    </row>
    <row r="2217" spans="8:8">
      <c r="A2217" s="25"/>
    </row>
    <row r="2218" spans="8:8">
      <c r="A2218" s="25"/>
    </row>
    <row r="2219" spans="8:8">
      <c r="A2219" s="25"/>
    </row>
    <row r="2220" spans="8:8">
      <c r="A2220" s="25"/>
    </row>
    <row r="2221" spans="8:8">
      <c r="A2221" s="25"/>
    </row>
    <row r="2222" spans="8:8">
      <c r="A2222" s="25"/>
    </row>
    <row r="2223" spans="8:8">
      <c r="A2223" s="25"/>
    </row>
    <row r="2224" spans="8:8">
      <c r="A2224" s="25"/>
    </row>
    <row r="2225" spans="8:8">
      <c r="A2225" s="25"/>
    </row>
    <row r="2226" spans="8:8">
      <c r="A2226" s="25"/>
    </row>
    <row r="2227" spans="8:8">
      <c r="A2227" s="25"/>
    </row>
    <row r="2228" spans="8:8">
      <c r="A2228" s="25"/>
    </row>
    <row r="2229" spans="8:8">
      <c r="A2229" s="25"/>
    </row>
    <row r="2230" spans="8:8">
      <c r="A2230" s="25"/>
    </row>
    <row r="2231" spans="8:8">
      <c r="A2231" s="25"/>
    </row>
    <row r="2232" spans="8:8">
      <c r="A2232" s="25"/>
    </row>
    <row r="2233" spans="8:8">
      <c r="A2233" s="25"/>
    </row>
    <row r="2234" spans="8:8">
      <c r="A2234" s="25"/>
    </row>
    <row r="2235" spans="8:8">
      <c r="A2235" s="25"/>
    </row>
    <row r="2236" spans="8:8">
      <c r="A2236" s="25"/>
    </row>
    <row r="2237" spans="8:8">
      <c r="A2237" s="25"/>
    </row>
    <row r="2238" spans="8:8">
      <c r="A2238" s="25"/>
    </row>
    <row r="2239" spans="8:8">
      <c r="A2239" s="25"/>
    </row>
    <row r="2240" spans="8:8">
      <c r="A2240" s="25"/>
    </row>
    <row r="2241" spans="8:8">
      <c r="A2241" s="25"/>
    </row>
    <row r="2242" spans="8:8">
      <c r="A2242" s="25"/>
    </row>
    <row r="2243" spans="8:8">
      <c r="A2243" s="25"/>
    </row>
    <row r="2244" spans="8:8">
      <c r="A2244" s="25"/>
    </row>
    <row r="2245" spans="8:8">
      <c r="A2245" s="25"/>
    </row>
    <row r="2246" spans="8:8">
      <c r="A2246" s="25"/>
    </row>
    <row r="2247" spans="8:8">
      <c r="A2247" s="25"/>
    </row>
    <row r="2248" spans="8:8">
      <c r="A2248" s="25"/>
    </row>
    <row r="2249" spans="8:8">
      <c r="A2249" s="25"/>
    </row>
    <row r="2250" spans="8:8">
      <c r="A2250" s="25"/>
    </row>
    <row r="2251" spans="8:8">
      <c r="A2251" s="25"/>
    </row>
    <row r="2252" spans="8:8">
      <c r="A2252" s="25"/>
    </row>
    <row r="2253" spans="8:8">
      <c r="A2253" s="25"/>
    </row>
    <row r="2254" spans="8:8">
      <c r="A2254" s="25"/>
    </row>
    <row r="2255" spans="8:8">
      <c r="A2255" s="25"/>
    </row>
    <row r="2256" spans="8:8">
      <c r="A2256" s="25"/>
    </row>
    <row r="2257" spans="8:8">
      <c r="A2257" s="25"/>
    </row>
    <row r="2258" spans="8:8">
      <c r="A2258" s="25"/>
    </row>
    <row r="2259" spans="8:8">
      <c r="A2259" s="25"/>
    </row>
    <row r="2260" spans="8:8">
      <c r="A2260" s="25"/>
    </row>
    <row r="2261" spans="8:8">
      <c r="A2261" s="25"/>
    </row>
    <row r="2262" spans="8:8">
      <c r="A2262" s="25"/>
    </row>
    <row r="2263" spans="8:8">
      <c r="A2263" s="25"/>
    </row>
    <row r="2264" spans="8:8">
      <c r="A2264" s="25"/>
    </row>
    <row r="2265" spans="8:8">
      <c r="A2265" s="25"/>
    </row>
    <row r="2266" spans="8:8">
      <c r="A2266" s="25"/>
    </row>
    <row r="2267" spans="8:8">
      <c r="A2267" s="25"/>
    </row>
    <row r="2268" spans="8:8">
      <c r="A2268" s="25"/>
    </row>
    <row r="2269" spans="8:8">
      <c r="A2269" s="25"/>
    </row>
    <row r="2270" spans="8:8">
      <c r="A2270" s="25"/>
    </row>
    <row r="2271" spans="8:8">
      <c r="A2271" s="25"/>
    </row>
    <row r="2272" spans="8:8">
      <c r="A2272" s="25"/>
    </row>
    <row r="2273" spans="8:8">
      <c r="A2273" s="25"/>
    </row>
    <row r="2274" spans="8:8">
      <c r="A2274" s="25"/>
    </row>
    <row r="2275" spans="8:8">
      <c r="A2275" s="25"/>
    </row>
    <row r="2276" spans="8:8">
      <c r="A2276" s="25"/>
    </row>
    <row r="2277" spans="8:8">
      <c r="A2277" s="25"/>
    </row>
    <row r="2278" spans="8:8">
      <c r="A2278" s="25"/>
    </row>
    <row r="2279" spans="8:8">
      <c r="A2279" s="25"/>
    </row>
    <row r="2280" spans="8:8">
      <c r="A2280" s="25"/>
    </row>
    <row r="2281" spans="8:8">
      <c r="A2281" s="25"/>
    </row>
    <row r="2282" spans="8:8">
      <c r="A2282" s="25"/>
    </row>
    <row r="2283" spans="8:8">
      <c r="A2283" s="25"/>
    </row>
    <row r="2284" spans="8:8">
      <c r="A2284" s="25"/>
    </row>
    <row r="2285" spans="8:8">
      <c r="A2285" s="25"/>
    </row>
    <row r="2286" spans="8:8">
      <c r="A2286" s="25"/>
    </row>
    <row r="2287" spans="8:8">
      <c r="A2287" s="25"/>
    </row>
    <row r="2288" spans="8:8">
      <c r="A2288" s="25"/>
    </row>
    <row r="2289" spans="8:8">
      <c r="A2289" s="25"/>
    </row>
    <row r="2290" spans="8:8">
      <c r="A2290" s="25"/>
    </row>
    <row r="2291" spans="8:8">
      <c r="A2291" s="25"/>
    </row>
    <row r="2292" spans="8:8">
      <c r="A2292" s="25"/>
    </row>
    <row r="2293" spans="8:8">
      <c r="A2293" s="25"/>
    </row>
    <row r="2294" spans="8:8">
      <c r="A2294" s="25"/>
    </row>
    <row r="2295" spans="8:8">
      <c r="A2295" s="25"/>
    </row>
    <row r="2296" spans="8:8">
      <c r="A2296" s="25"/>
    </row>
    <row r="2297" spans="8:8">
      <c r="A2297" s="25"/>
    </row>
    <row r="2298" spans="8:8">
      <c r="A2298" s="25"/>
    </row>
  </sheetData>
  <autoFilter ref="A3:F2195">
    <filterColumn colId="0" showButton="1"/>
  </autoFilter>
  <pageMargins left="0.7" right="0.7" top="0.75" bottom="0.75" header="0.3" footer="0.3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X55"/>
  <sheetViews>
    <sheetView workbookViewId="0" topLeftCell="D1">
      <pane ySplit="2" topLeftCell="A34" state="frozen" activePane="bottomLeft"/>
      <selection pane="bottomLeft" activeCell="F41" sqref="F41"/>
    </sheetView>
  </sheetViews>
  <sheetFormatPr defaultRowHeight="15.0" defaultColWidth="10"/>
  <cols>
    <col min="1" max="1" customWidth="1" width="9.140625" style="8"/>
    <col min="6" max="6" customWidth="1" width="17.570312" style="6"/>
    <col min="7" max="7" customWidth="1" width="10.140625" style="0"/>
    <col min="9" max="9" customWidth="1" width="9.285156" style="0"/>
    <col min="12" max="12" customWidth="1" width="16.570312" style="0"/>
    <col min="13" max="13" customWidth="1" width="19.140625" style="0"/>
    <col min="14" max="14" customWidth="1" width="10.855469" style="0"/>
    <col min="15" max="15" customWidth="1" width="13.425781" style="0"/>
    <col min="16" max="16" customWidth="1" width="8.855469" style="0"/>
    <col min="18" max="18" customWidth="1" width="23.285156" style="0"/>
    <col min="257" max="16384" width="9" style="0" hidden="0"/>
  </cols>
  <sheetData>
    <row r="1" spans="8:8">
      <c r="B1" s="65" t="s">
        <v>180</v>
      </c>
      <c r="C1" s="66"/>
      <c r="D1" s="66"/>
      <c r="E1" s="66"/>
      <c r="F1" s="67"/>
      <c r="G1" s="66"/>
      <c r="J1" s="68" t="s">
        <v>182</v>
      </c>
    </row>
    <row r="2" spans="8:8" s="19" ht="45.0" customFormat="1">
      <c r="A2" s="69" t="s">
        <v>104</v>
      </c>
      <c r="B2" s="19" t="s">
        <v>105</v>
      </c>
      <c r="C2" s="19" t="s">
        <v>106</v>
      </c>
      <c r="D2" s="19" t="s">
        <v>107</v>
      </c>
      <c r="E2" s="19" t="s">
        <v>108</v>
      </c>
      <c r="F2" s="70" t="s">
        <v>109</v>
      </c>
      <c r="H2" s="69" t="s">
        <v>104</v>
      </c>
      <c r="I2" s="19" t="s">
        <v>105</v>
      </c>
      <c r="J2" s="19" t="s">
        <v>106</v>
      </c>
      <c r="K2" s="19" t="s">
        <v>107</v>
      </c>
      <c r="L2" s="19" t="s">
        <v>108</v>
      </c>
      <c r="M2" s="70" t="s">
        <v>109</v>
      </c>
      <c r="N2" s="71" t="s">
        <v>181</v>
      </c>
      <c r="O2" s="72" t="s">
        <v>110</v>
      </c>
      <c r="P2" s="72" t="s">
        <v>111</v>
      </c>
      <c r="Q2" s="72" t="s">
        <v>112</v>
      </c>
      <c r="R2" s="72" t="s">
        <v>185</v>
      </c>
    </row>
    <row r="3" spans="8:8">
      <c r="H3" s="8">
        <v>10.0</v>
      </c>
      <c r="I3">
        <v>0.0</v>
      </c>
      <c r="J3">
        <v>0.0</v>
      </c>
      <c r="K3">
        <v>0.0</v>
      </c>
      <c r="L3" t="s">
        <v>113</v>
      </c>
      <c r="M3" s="67">
        <f>SUM(F4:F55)-F5-F15-F55</f>
        <v>3.23551845E8</v>
      </c>
      <c r="N3" s="73">
        <v>1.0</v>
      </c>
      <c r="O3" s="74">
        <v>12556.0</v>
      </c>
      <c r="P3">
        <v>1361.37</v>
      </c>
      <c r="Q3">
        <v>1370.6</v>
      </c>
      <c r="R3">
        <v>799085.0</v>
      </c>
    </row>
    <row r="4" spans="8:8">
      <c r="A4" s="8">
        <v>40.0</v>
      </c>
      <c r="B4">
        <v>3.0</v>
      </c>
      <c r="C4">
        <v>6.0</v>
      </c>
      <c r="D4">
        <v>1.0</v>
      </c>
      <c r="E4" t="s">
        <v>114</v>
      </c>
      <c r="F4" s="6">
        <v>4874747.0</v>
      </c>
      <c r="H4" s="8"/>
    </row>
    <row r="5" spans="8:8">
      <c r="A5" s="8">
        <v>40.0</v>
      </c>
      <c r="B5" s="66">
        <v>4.0</v>
      </c>
      <c r="C5" s="66">
        <v>9.0</v>
      </c>
      <c r="D5" s="66">
        <v>2.0</v>
      </c>
      <c r="E5" s="66" t="s">
        <v>115</v>
      </c>
      <c r="F5" s="67">
        <v>739795.0</v>
      </c>
      <c r="H5" s="69" t="s">
        <v>104</v>
      </c>
      <c r="I5" s="19" t="s">
        <v>105</v>
      </c>
      <c r="J5" s="19" t="s">
        <v>106</v>
      </c>
      <c r="K5" s="19" t="s">
        <v>107</v>
      </c>
      <c r="L5" s="19"/>
      <c r="M5" s="70"/>
      <c r="N5" s="75" t="s">
        <v>200</v>
      </c>
    </row>
    <row r="6" spans="8:8">
      <c r="A6" s="8">
        <v>40.0</v>
      </c>
      <c r="B6">
        <v>4.0</v>
      </c>
      <c r="C6">
        <v>8.0</v>
      </c>
      <c r="D6">
        <v>4.0</v>
      </c>
      <c r="E6" t="s">
        <v>116</v>
      </c>
      <c r="F6" s="6">
        <v>7016270.0</v>
      </c>
      <c r="H6" s="8">
        <v>20.0</v>
      </c>
      <c r="I6">
        <v>1.0</v>
      </c>
      <c r="J6">
        <v>0.0</v>
      </c>
      <c r="K6">
        <v>0.0</v>
      </c>
      <c r="L6" t="s">
        <v>44</v>
      </c>
      <c r="M6" s="6">
        <f>SUMIF($B$4:$B$55,I6,$F$4:$F$55)</f>
        <v>5.6470581E7</v>
      </c>
      <c r="N6" s="76"/>
      <c r="O6" s="74"/>
      <c r="P6" s="77"/>
      <c r="Q6" s="77"/>
      <c r="R6" s="78"/>
    </row>
    <row r="7" spans="8:8">
      <c r="A7" s="8">
        <v>40.0</v>
      </c>
      <c r="B7">
        <v>3.0</v>
      </c>
      <c r="C7">
        <v>7.0</v>
      </c>
      <c r="D7">
        <v>5.0</v>
      </c>
      <c r="E7" t="s">
        <v>117</v>
      </c>
      <c r="F7" s="6">
        <v>3004279.0</v>
      </c>
      <c r="H7" s="8">
        <v>20.0</v>
      </c>
      <c r="I7">
        <v>2.0</v>
      </c>
      <c r="J7">
        <v>0.0</v>
      </c>
      <c r="K7">
        <v>0.0</v>
      </c>
      <c r="L7" t="s">
        <v>45</v>
      </c>
      <c r="M7" s="6">
        <f t="shared" si="0" ref="M7:M8">SUMIF($B$4:$B$55,I7,$F$4:$F$55)</f>
        <v>6.8179351E7</v>
      </c>
      <c r="N7" s="76"/>
      <c r="O7" s="74"/>
      <c r="P7" s="77"/>
      <c r="Q7" s="77"/>
      <c r="R7" s="78"/>
    </row>
    <row r="8" spans="8:8">
      <c r="A8" s="8">
        <v>40.0</v>
      </c>
      <c r="B8">
        <v>4.0</v>
      </c>
      <c r="C8">
        <v>9.0</v>
      </c>
      <c r="D8">
        <v>6.0</v>
      </c>
      <c r="E8" t="s">
        <v>118</v>
      </c>
      <c r="F8" s="6">
        <v>3.9536653E7</v>
      </c>
      <c r="H8" s="8">
        <v>20.0</v>
      </c>
      <c r="I8">
        <v>3.0</v>
      </c>
      <c r="J8">
        <v>0.0</v>
      </c>
      <c r="K8">
        <v>0.0</v>
      </c>
      <c r="L8" t="s">
        <v>46</v>
      </c>
      <c r="M8" s="6">
        <f t="shared" si="0"/>
        <v>1.23658624E8</v>
      </c>
      <c r="N8" s="76"/>
      <c r="O8" s="74"/>
      <c r="P8" s="77"/>
      <c r="Q8" s="77"/>
      <c r="R8" s="78"/>
    </row>
    <row r="9" spans="8:8">
      <c r="A9" s="8">
        <v>40.0</v>
      </c>
      <c r="B9">
        <v>4.0</v>
      </c>
      <c r="C9">
        <v>8.0</v>
      </c>
      <c r="D9">
        <v>8.0</v>
      </c>
      <c r="E9" t="s">
        <v>119</v>
      </c>
      <c r="F9" s="6">
        <v>5607154.0</v>
      </c>
      <c r="H9" s="8">
        <v>20.0</v>
      </c>
      <c r="I9">
        <v>4.0</v>
      </c>
      <c r="J9">
        <v>0.0</v>
      </c>
      <c r="K9">
        <v>0.0</v>
      </c>
      <c r="L9" t="s">
        <v>47</v>
      </c>
      <c r="M9" s="67">
        <f>SUMIF($B$4:$B$55,I9,$F$4:$F$55)-F5-F15</f>
        <v>7.5243289E7</v>
      </c>
      <c r="N9" s="76"/>
      <c r="O9" s="74"/>
      <c r="P9" s="77"/>
      <c r="Q9" s="77"/>
      <c r="R9" s="78"/>
    </row>
    <row r="10" spans="8:8">
      <c r="A10" s="8">
        <v>40.0</v>
      </c>
      <c r="B10">
        <v>1.0</v>
      </c>
      <c r="C10">
        <v>1.0</v>
      </c>
      <c r="D10">
        <v>9.0</v>
      </c>
      <c r="E10" t="s">
        <v>120</v>
      </c>
      <c r="F10" s="6">
        <v>3588184.0</v>
      </c>
      <c r="O10" s="79"/>
      <c r="P10" s="8"/>
      <c r="Q10" s="8"/>
      <c r="R10" s="8"/>
      <c r="T10" s="8"/>
      <c r="U10" s="8"/>
      <c r="V10" s="8"/>
    </row>
    <row r="11" spans="8:8">
      <c r="A11" s="8">
        <v>40.0</v>
      </c>
      <c r="B11">
        <v>3.0</v>
      </c>
      <c r="C11">
        <v>5.0</v>
      </c>
      <c r="D11">
        <v>10.0</v>
      </c>
      <c r="E11" t="s">
        <v>121</v>
      </c>
      <c r="F11" s="6">
        <v>961939.0</v>
      </c>
      <c r="T11" s="8"/>
      <c r="U11" s="8"/>
      <c r="V11" s="8"/>
    </row>
    <row r="12" spans="8:8" ht="18.75">
      <c r="A12" s="8">
        <v>40.0</v>
      </c>
      <c r="B12">
        <v>3.0</v>
      </c>
      <c r="C12">
        <v>5.0</v>
      </c>
      <c r="D12">
        <v>11.0</v>
      </c>
      <c r="E12" t="s">
        <v>122</v>
      </c>
      <c r="F12" s="6">
        <v>693972.0</v>
      </c>
      <c r="G12" s="19"/>
      <c r="H12" s="80" t="s">
        <v>179</v>
      </c>
      <c r="I12" s="8"/>
      <c r="J12" s="81" t="s">
        <v>176</v>
      </c>
      <c r="K12" s="8"/>
      <c r="L12" s="8"/>
      <c r="M12" s="8"/>
      <c r="N12" s="8"/>
      <c r="O12" s="8"/>
      <c r="T12" s="8"/>
      <c r="U12" s="8"/>
      <c r="V12" s="8"/>
    </row>
    <row r="13" spans="8:8">
      <c r="A13" s="8">
        <v>40.0</v>
      </c>
      <c r="B13">
        <v>3.0</v>
      </c>
      <c r="C13">
        <v>5.0</v>
      </c>
      <c r="D13">
        <v>12.0</v>
      </c>
      <c r="E13" t="s">
        <v>123</v>
      </c>
      <c r="F13" s="6">
        <v>2.09844E7</v>
      </c>
      <c r="H13" s="8"/>
      <c r="I13" s="82" t="s">
        <v>194</v>
      </c>
      <c r="J13" s="8" t="s">
        <v>183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8:8">
      <c r="A14" s="8">
        <v>40.0</v>
      </c>
      <c r="B14">
        <v>3.0</v>
      </c>
      <c r="C14">
        <v>5.0</v>
      </c>
      <c r="D14">
        <v>13.0</v>
      </c>
      <c r="E14" t="s">
        <v>124</v>
      </c>
      <c r="F14" s="6">
        <v>1.0429379E7</v>
      </c>
      <c r="G14" s="12"/>
      <c r="H14" s="8"/>
      <c r="I14" s="82" t="s">
        <v>187</v>
      </c>
      <c r="J14" s="83">
        <f>'Order History'!M6</f>
        <v>181.00208118233863</v>
      </c>
      <c r="K14" s="8" t="s">
        <v>175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8:8">
      <c r="A15" s="8">
        <v>40.0</v>
      </c>
      <c r="B15" s="66">
        <v>4.0</v>
      </c>
      <c r="C15" s="66">
        <v>9.0</v>
      </c>
      <c r="D15" s="66">
        <v>15.0</v>
      </c>
      <c r="E15" s="66" t="s">
        <v>125</v>
      </c>
      <c r="F15" s="67">
        <v>1427538.0</v>
      </c>
      <c r="G15" s="84"/>
      <c r="H15" s="8"/>
      <c r="I15" s="82" t="s">
        <v>195</v>
      </c>
      <c r="J15" s="64">
        <f>'Operating Costs'!C21</f>
        <v>0.2462</v>
      </c>
      <c r="K15" s="8" t="s">
        <v>198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8:8">
      <c r="A16" s="8">
        <v>40.0</v>
      </c>
      <c r="B16">
        <v>4.0</v>
      </c>
      <c r="C16">
        <v>8.0</v>
      </c>
      <c r="D16">
        <v>16.0</v>
      </c>
      <c r="E16" t="s">
        <v>126</v>
      </c>
      <c r="F16" s="6">
        <v>1716943.0</v>
      </c>
      <c r="G16" s="48"/>
      <c r="H16" s="8"/>
      <c r="I16" s="82" t="s">
        <v>196</v>
      </c>
      <c r="J16" s="83">
        <f>'SKU List'!C6</f>
        <v>50.79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8:8">
      <c r="A17" s="8">
        <v>40.0</v>
      </c>
      <c r="B17">
        <v>2.0</v>
      </c>
      <c r="C17">
        <v>3.0</v>
      </c>
      <c r="D17">
        <v>17.0</v>
      </c>
      <c r="E17" t="s">
        <v>127</v>
      </c>
      <c r="F17" s="6">
        <v>1.2802023E7</v>
      </c>
      <c r="H17" s="8"/>
      <c r="I17" s="82" t="s">
        <v>197</v>
      </c>
      <c r="J17" s="85">
        <f>'Order History'!M4</f>
        <v>39.455357142857146</v>
      </c>
      <c r="K17" s="8" t="s">
        <v>128</v>
      </c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8:8">
      <c r="A18" s="8">
        <v>40.0</v>
      </c>
      <c r="B18">
        <v>2.0</v>
      </c>
      <c r="C18">
        <v>3.0</v>
      </c>
      <c r="D18">
        <v>18.0</v>
      </c>
      <c r="E18" t="s">
        <v>129</v>
      </c>
      <c r="F18" s="6">
        <v>6666818.0</v>
      </c>
      <c r="G18" s="48"/>
      <c r="H18" s="8"/>
      <c r="I18" s="82" t="s">
        <v>189</v>
      </c>
      <c r="J18" s="86">
        <f>'Order History'!M5</f>
        <v>5.756137958355777</v>
      </c>
      <c r="K18" s="8" t="s">
        <v>128</v>
      </c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8:8">
      <c r="A19" s="8">
        <v>40.0</v>
      </c>
      <c r="B19">
        <v>2.0</v>
      </c>
      <c r="C19">
        <v>4.0</v>
      </c>
      <c r="D19">
        <v>19.0</v>
      </c>
      <c r="E19" t="s">
        <v>130</v>
      </c>
      <c r="F19" s="6">
        <v>3145711.0</v>
      </c>
      <c r="H19" s="8"/>
      <c r="I19" s="82" t="s">
        <v>193</v>
      </c>
      <c r="J19" s="86">
        <f>'Sales History'!M3</f>
        <v>7.591020966996331</v>
      </c>
      <c r="K19" s="8" t="s">
        <v>131</v>
      </c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8:8">
      <c r="A20" s="8">
        <v>40.0</v>
      </c>
      <c r="B20">
        <v>2.0</v>
      </c>
      <c r="C20">
        <v>4.0</v>
      </c>
      <c r="D20">
        <v>20.0</v>
      </c>
      <c r="E20" t="s">
        <v>132</v>
      </c>
      <c r="F20" s="6">
        <v>2913123.0</v>
      </c>
      <c r="H20" s="8"/>
      <c r="I20" s="82" t="s">
        <v>133</v>
      </c>
      <c r="J20" s="87">
        <v>0.94</v>
      </c>
      <c r="K20" s="9" t="s">
        <v>134</v>
      </c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8:8">
      <c r="A21" s="8">
        <v>40.0</v>
      </c>
      <c r="B21">
        <v>3.0</v>
      </c>
      <c r="C21">
        <v>6.0</v>
      </c>
      <c r="D21">
        <v>21.0</v>
      </c>
      <c r="E21" t="s">
        <v>135</v>
      </c>
      <c r="F21" s="6">
        <v>4454189.0</v>
      </c>
      <c r="H21" s="8"/>
      <c r="I21" s="82" t="s">
        <v>136</v>
      </c>
      <c r="J21" s="88">
        <v>1.5547735945968528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8:8">
      <c r="A22" s="8">
        <v>40.0</v>
      </c>
      <c r="B22">
        <v>3.0</v>
      </c>
      <c r="C22">
        <v>7.0</v>
      </c>
      <c r="D22">
        <v>22.0</v>
      </c>
      <c r="E22" t="s">
        <v>137</v>
      </c>
      <c r="F22" s="6">
        <v>4684333.0</v>
      </c>
    </row>
    <row r="23" spans="8:8">
      <c r="A23" s="8">
        <v>40.0</v>
      </c>
      <c r="B23">
        <v>1.0</v>
      </c>
      <c r="C23">
        <v>1.0</v>
      </c>
      <c r="D23">
        <v>23.0</v>
      </c>
      <c r="E23" t="s">
        <v>138</v>
      </c>
      <c r="F23" s="6">
        <v>1335907.0</v>
      </c>
    </row>
    <row r="24" spans="8:8">
      <c r="A24" s="8">
        <v>40.0</v>
      </c>
      <c r="B24">
        <v>3.0</v>
      </c>
      <c r="C24">
        <v>5.0</v>
      </c>
      <c r="D24">
        <v>24.0</v>
      </c>
      <c r="E24" t="s">
        <v>139</v>
      </c>
      <c r="F24" s="6">
        <v>6052177.0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8:8">
      <c r="A25" s="8">
        <v>40.0</v>
      </c>
      <c r="B25">
        <v>1.0</v>
      </c>
      <c r="C25">
        <v>1.0</v>
      </c>
      <c r="D25">
        <v>25.0</v>
      </c>
      <c r="E25" t="s">
        <v>140</v>
      </c>
      <c r="F25" s="6">
        <v>6859819.0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8:8">
      <c r="A26" s="8">
        <v>40.0</v>
      </c>
      <c r="B26">
        <v>2.0</v>
      </c>
      <c r="C26">
        <v>3.0</v>
      </c>
      <c r="D26">
        <v>26.0</v>
      </c>
      <c r="E26" t="s">
        <v>141</v>
      </c>
      <c r="F26" s="6">
        <v>9962311.0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8:8">
      <c r="A27" s="8">
        <v>40.0</v>
      </c>
      <c r="B27">
        <v>2.0</v>
      </c>
      <c r="C27">
        <v>4.0</v>
      </c>
      <c r="D27">
        <v>27.0</v>
      </c>
      <c r="E27" t="s">
        <v>142</v>
      </c>
      <c r="F27" s="6">
        <v>5576606.0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8:8">
      <c r="A28" s="8">
        <v>40.0</v>
      </c>
      <c r="B28">
        <v>3.0</v>
      </c>
      <c r="C28">
        <v>6.0</v>
      </c>
      <c r="D28">
        <v>28.0</v>
      </c>
      <c r="E28" t="s">
        <v>143</v>
      </c>
      <c r="F28" s="6">
        <v>2984100.0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8:8">
      <c r="A29" s="8">
        <v>40.0</v>
      </c>
      <c r="B29">
        <v>2.0</v>
      </c>
      <c r="C29">
        <v>4.0</v>
      </c>
      <c r="D29">
        <v>29.0</v>
      </c>
      <c r="E29" t="s">
        <v>144</v>
      </c>
      <c r="F29" s="6">
        <v>6113532.0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8:8">
      <c r="A30" s="8">
        <v>40.0</v>
      </c>
      <c r="B30">
        <v>4.0</v>
      </c>
      <c r="C30">
        <v>8.0</v>
      </c>
      <c r="D30">
        <v>30.0</v>
      </c>
      <c r="E30" t="s">
        <v>145</v>
      </c>
      <c r="F30" s="6">
        <v>1050493.0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8:8">
      <c r="A31" s="8">
        <v>40.0</v>
      </c>
      <c r="B31">
        <v>2.0</v>
      </c>
      <c r="C31">
        <v>4.0</v>
      </c>
      <c r="D31">
        <v>31.0</v>
      </c>
      <c r="E31" t="s">
        <v>146</v>
      </c>
      <c r="F31" s="6">
        <v>1920076.0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8:8">
      <c r="A32" s="8">
        <v>40.0</v>
      </c>
      <c r="B32">
        <v>4.0</v>
      </c>
      <c r="C32">
        <v>8.0</v>
      </c>
      <c r="D32">
        <v>32.0</v>
      </c>
      <c r="E32" t="s">
        <v>147</v>
      </c>
      <c r="F32" s="6">
        <v>2998039.0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8:8">
      <c r="A33" s="8">
        <v>40.0</v>
      </c>
      <c r="B33">
        <v>1.0</v>
      </c>
      <c r="C33">
        <v>1.0</v>
      </c>
      <c r="D33">
        <v>33.0</v>
      </c>
      <c r="E33" t="s">
        <v>148</v>
      </c>
      <c r="F33" s="6">
        <v>1342795.0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8:8">
      <c r="A34" s="8">
        <v>40.0</v>
      </c>
      <c r="B34">
        <v>1.0</v>
      </c>
      <c r="C34">
        <v>2.0</v>
      </c>
      <c r="D34">
        <v>34.0</v>
      </c>
      <c r="E34" t="s">
        <v>149</v>
      </c>
      <c r="F34" s="6">
        <v>9005644.0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8:8">
      <c r="A35" s="8">
        <v>40.0</v>
      </c>
      <c r="B35">
        <v>4.0</v>
      </c>
      <c r="C35">
        <v>8.0</v>
      </c>
      <c r="D35">
        <v>35.0</v>
      </c>
      <c r="E35" t="s">
        <v>150</v>
      </c>
      <c r="F35" s="6">
        <v>2088070.0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8:8">
      <c r="A36" s="8">
        <v>40.0</v>
      </c>
      <c r="B36">
        <v>1.0</v>
      </c>
      <c r="C36">
        <v>2.0</v>
      </c>
      <c r="D36">
        <v>36.0</v>
      </c>
      <c r="E36" t="s">
        <v>151</v>
      </c>
      <c r="F36" s="6">
        <v>1.9849399E7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8:8">
      <c r="A37" s="8">
        <v>40.0</v>
      </c>
      <c r="B37">
        <v>3.0</v>
      </c>
      <c r="C37">
        <v>5.0</v>
      </c>
      <c r="D37">
        <v>37.0</v>
      </c>
      <c r="E37" t="s">
        <v>152</v>
      </c>
      <c r="F37" s="6">
        <v>1.0273419E7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8:8">
      <c r="A38" s="8">
        <v>40.0</v>
      </c>
      <c r="B38">
        <v>2.0</v>
      </c>
      <c r="C38">
        <v>4.0</v>
      </c>
      <c r="D38">
        <v>38.0</v>
      </c>
      <c r="E38" t="s">
        <v>153</v>
      </c>
      <c r="F38" s="6">
        <v>755393.0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8:8">
      <c r="A39" s="8">
        <v>40.0</v>
      </c>
      <c r="B39">
        <v>2.0</v>
      </c>
      <c r="C39">
        <v>3.0</v>
      </c>
      <c r="D39">
        <v>39.0</v>
      </c>
      <c r="E39" t="s">
        <v>154</v>
      </c>
      <c r="F39" s="6">
        <v>1.1658609E7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8:8">
      <c r="A40" s="8">
        <v>40.0</v>
      </c>
      <c r="B40">
        <v>3.0</v>
      </c>
      <c r="C40">
        <v>7.0</v>
      </c>
      <c r="D40">
        <v>40.0</v>
      </c>
      <c r="E40" t="s">
        <v>155</v>
      </c>
      <c r="F40" s="6">
        <v>3930864.0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8:8">
      <c r="A41" s="8">
        <v>40.0</v>
      </c>
      <c r="B41">
        <v>4.0</v>
      </c>
      <c r="C41">
        <v>9.0</v>
      </c>
      <c r="D41">
        <v>41.0</v>
      </c>
      <c r="E41" t="s">
        <v>156</v>
      </c>
      <c r="F41" s="6">
        <v>4142776.0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8:8">
      <c r="A42" s="8">
        <v>40.0</v>
      </c>
      <c r="B42">
        <v>1.0</v>
      </c>
      <c r="C42">
        <v>2.0</v>
      </c>
      <c r="D42">
        <v>42.0</v>
      </c>
      <c r="E42" t="s">
        <v>157</v>
      </c>
      <c r="F42" s="6">
        <v>1.2805537E7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8:8">
      <c r="A43" s="8">
        <v>40.0</v>
      </c>
      <c r="B43">
        <v>1.0</v>
      </c>
      <c r="C43">
        <v>1.0</v>
      </c>
      <c r="D43">
        <v>44.0</v>
      </c>
      <c r="E43" t="s">
        <v>158</v>
      </c>
      <c r="F43" s="6">
        <v>1059639.0</v>
      </c>
    </row>
    <row r="44" spans="8:8">
      <c r="A44" s="8">
        <v>40.0</v>
      </c>
      <c r="B44">
        <v>3.0</v>
      </c>
      <c r="C44">
        <v>5.0</v>
      </c>
      <c r="D44">
        <v>45.0</v>
      </c>
      <c r="E44" t="s">
        <v>159</v>
      </c>
      <c r="F44" s="6">
        <v>5024369.0</v>
      </c>
    </row>
    <row r="45" spans="8:8">
      <c r="A45" s="8">
        <v>40.0</v>
      </c>
      <c r="B45">
        <v>2.0</v>
      </c>
      <c r="C45">
        <v>4.0</v>
      </c>
      <c r="D45">
        <v>46.0</v>
      </c>
      <c r="E45" t="s">
        <v>160</v>
      </c>
      <c r="F45" s="6">
        <v>869666.0</v>
      </c>
    </row>
    <row r="46" spans="8:8">
      <c r="A46" s="8">
        <v>40.0</v>
      </c>
      <c r="B46">
        <v>3.0</v>
      </c>
      <c r="C46">
        <v>6.0</v>
      </c>
      <c r="D46">
        <v>47.0</v>
      </c>
      <c r="E46" t="s">
        <v>161</v>
      </c>
      <c r="F46" s="6">
        <v>6715984.0</v>
      </c>
    </row>
    <row r="47" spans="8:8">
      <c r="A47" s="8">
        <v>40.0</v>
      </c>
      <c r="B47">
        <v>3.0</v>
      </c>
      <c r="C47">
        <v>7.0</v>
      </c>
      <c r="D47">
        <v>48.0</v>
      </c>
      <c r="E47" t="s">
        <v>162</v>
      </c>
      <c r="F47" s="6">
        <v>2.8304596E7</v>
      </c>
    </row>
    <row r="48" spans="8:8">
      <c r="A48" s="8">
        <v>40.0</v>
      </c>
      <c r="B48">
        <v>4.0</v>
      </c>
      <c r="C48">
        <v>8.0</v>
      </c>
      <c r="D48">
        <v>49.0</v>
      </c>
      <c r="E48" t="s">
        <v>163</v>
      </c>
      <c r="F48" s="6">
        <v>3101833.0</v>
      </c>
    </row>
    <row r="49" spans="8:8">
      <c r="A49" s="8">
        <v>40.0</v>
      </c>
      <c r="B49">
        <v>1.0</v>
      </c>
      <c r="C49">
        <v>1.0</v>
      </c>
      <c r="D49">
        <v>50.0</v>
      </c>
      <c r="E49" t="s">
        <v>164</v>
      </c>
      <c r="F49" s="6">
        <v>623657.0</v>
      </c>
    </row>
    <row r="50" spans="8:8">
      <c r="A50" s="8">
        <v>40.0</v>
      </c>
      <c r="B50">
        <v>3.0</v>
      </c>
      <c r="C50">
        <v>5.0</v>
      </c>
      <c r="D50">
        <v>51.0</v>
      </c>
      <c r="E50" t="s">
        <v>165</v>
      </c>
      <c r="F50" s="6">
        <v>8470020.0</v>
      </c>
    </row>
    <row r="51" spans="8:8">
      <c r="A51" s="8">
        <v>40.0</v>
      </c>
      <c r="B51">
        <v>4.0</v>
      </c>
      <c r="C51">
        <v>9.0</v>
      </c>
      <c r="D51">
        <v>53.0</v>
      </c>
      <c r="E51" t="s">
        <v>166</v>
      </c>
      <c r="F51" s="6">
        <v>7405743.0</v>
      </c>
    </row>
    <row r="52" spans="8:8">
      <c r="A52" s="8">
        <v>40.0</v>
      </c>
      <c r="B52">
        <v>3.0</v>
      </c>
      <c r="C52">
        <v>5.0</v>
      </c>
      <c r="D52">
        <v>54.0</v>
      </c>
      <c r="E52" t="s">
        <v>167</v>
      </c>
      <c r="F52" s="6">
        <v>1815857.0</v>
      </c>
    </row>
    <row r="53" spans="8:8">
      <c r="A53" s="8">
        <v>40.0</v>
      </c>
      <c r="B53">
        <v>2.0</v>
      </c>
      <c r="C53">
        <v>3.0</v>
      </c>
      <c r="D53">
        <v>55.0</v>
      </c>
      <c r="E53" t="s">
        <v>168</v>
      </c>
      <c r="F53" s="6">
        <v>5795483.0</v>
      </c>
    </row>
    <row r="54" spans="8:8">
      <c r="A54" s="8">
        <v>40.0</v>
      </c>
      <c r="B54">
        <v>4.0</v>
      </c>
      <c r="C54">
        <v>8.0</v>
      </c>
      <c r="D54">
        <v>56.0</v>
      </c>
      <c r="E54" t="s">
        <v>169</v>
      </c>
      <c r="F54" s="6">
        <v>579315.0</v>
      </c>
    </row>
    <row r="55" spans="8:8">
      <c r="A55" s="8">
        <v>40.0</v>
      </c>
      <c r="B55" s="66" t="s">
        <v>48</v>
      </c>
      <c r="C55" s="66" t="s">
        <v>48</v>
      </c>
      <c r="D55" s="66">
        <v>72.0</v>
      </c>
      <c r="E55" s="66" t="s">
        <v>170</v>
      </c>
      <c r="F55" s="67">
        <v>3337177.0</v>
      </c>
    </row>
  </sheetData>
  <hyperlinks>
    <hyperlink ref="J1" r:id="rId1"/>
  </hyperlinks>
  <pageMargins left="0.7" right="0.7" top="0.75" bottom="0.75" header="0.3" footer="0.3"/>
</worksheet>
</file>

<file path=xl/worksheets/sheet6.xml><?xml version="1.0" encoding="utf-8"?>
<worksheet xmlns:r="http://schemas.openxmlformats.org/officeDocument/2006/relationships" xmlns="http://schemas.openxmlformats.org/spreadsheetml/2006/main">
  <dimension ref="B1:I15"/>
  <sheetViews>
    <sheetView workbookViewId="0">
      <selection activeCell="H6" sqref="H6"/>
    </sheetView>
  </sheetViews>
  <sheetFormatPr defaultRowHeight="15.0" defaultColWidth="10"/>
  <cols>
    <col min="2" max="2" customWidth="1" width="18.285156" style="0"/>
    <col min="3" max="3" customWidth="1" width="10.855469" style="0"/>
    <col min="4" max="4" customWidth="1" width="12.285156" style="0"/>
    <col min="5" max="5" customWidth="1" width="12.285156" style="0"/>
    <col min="6" max="6" customWidth="1" width="13.0" style="0"/>
    <col min="7" max="7" customWidth="1" width="14.285156" style="0"/>
    <col min="8" max="8" customWidth="1" width="16.140625" style="0"/>
    <col min="257" max="16384" width="9" style="0" hidden="0"/>
  </cols>
  <sheetData>
    <row r="1" spans="8:8">
      <c r="E1" s="89" t="s">
        <v>60</v>
      </c>
      <c r="F1" s="89" t="s">
        <v>64</v>
      </c>
    </row>
    <row r="2" spans="8:8">
      <c r="E2" s="89" t="s">
        <v>58</v>
      </c>
      <c r="F2" s="89" t="s">
        <v>48</v>
      </c>
    </row>
    <row r="3" spans="8:8" s="1" ht="45.75" customFormat="1">
      <c r="B3" s="1" t="s">
        <v>57</v>
      </c>
      <c r="C3" s="23" t="s">
        <v>62</v>
      </c>
      <c r="D3" s="23" t="s">
        <v>89</v>
      </c>
      <c r="E3" s="23" t="s">
        <v>67</v>
      </c>
      <c r="F3" s="23" t="s">
        <v>68</v>
      </c>
      <c r="G3" s="90" t="s">
        <v>65</v>
      </c>
      <c r="H3" s="90" t="s">
        <v>66</v>
      </c>
    </row>
    <row r="4" spans="8:8" ht="15.75">
      <c r="B4" s="19" t="s">
        <v>44</v>
      </c>
      <c r="C4" s="54">
        <v>75311.0</v>
      </c>
      <c r="D4" s="91">
        <v>5.6470581E7</v>
      </c>
      <c r="E4" s="91">
        <v>48.948792</v>
      </c>
      <c r="F4" s="91">
        <v>-98.088692</v>
      </c>
      <c r="G4" s="78">
        <f>C4*E4</f>
        <v>3686382.474312</v>
      </c>
      <c r="H4" s="92">
        <f>D4*F4</f>
        <v>-5.539125426770052E9</v>
      </c>
    </row>
    <row r="5" spans="8:8">
      <c r="B5" s="19" t="s">
        <v>45</v>
      </c>
      <c r="C5" s="54">
        <v>75311.0</v>
      </c>
      <c r="D5" s="91">
        <v>6.8179351E7</v>
      </c>
      <c r="E5" s="91">
        <v>14.34999</v>
      </c>
      <c r="F5" s="91">
        <v>121.010513</v>
      </c>
      <c r="G5" s="78">
        <f t="shared" si="0" ref="G5:G8">C5*E5</f>
        <v>1080712.09689</v>
      </c>
      <c r="H5" s="92">
        <f t="shared" si="1" ref="H5:H7">D5*F5</f>
        <v>8.250418240517063E9</v>
      </c>
    </row>
    <row r="6" spans="8:8">
      <c r="B6" s="19" t="s">
        <v>46</v>
      </c>
      <c r="C6" s="54">
        <v>75311.0</v>
      </c>
      <c r="D6" s="91">
        <v>1.23658624E8</v>
      </c>
      <c r="E6" s="91">
        <v>49.086391</v>
      </c>
      <c r="F6" s="91">
        <v>14.56982</v>
      </c>
      <c r="G6" s="78">
        <f t="shared" si="0"/>
        <v>3696745.192601</v>
      </c>
      <c r="H6" s="92">
        <f t="shared" si="1"/>
        <v>1.80168389312768E9</v>
      </c>
    </row>
    <row r="7" spans="8:8">
      <c r="B7" s="19" t="s">
        <v>47</v>
      </c>
      <c r="C7" s="54">
        <v>75311.0</v>
      </c>
      <c r="D7" s="91">
        <v>7.5243289E7</v>
      </c>
      <c r="E7" s="91">
        <v>49.862999</v>
      </c>
      <c r="F7" s="91">
        <v>50.536961</v>
      </c>
      <c r="G7" s="78">
        <f t="shared" si="0"/>
        <v>3755232.317689</v>
      </c>
      <c r="H7" s="92">
        <f t="shared" si="1"/>
        <v>3.802567161704729E9</v>
      </c>
    </row>
    <row r="8" spans="8:8">
      <c r="B8" s="93" t="s">
        <v>63</v>
      </c>
      <c r="C8" s="94">
        <f>SUM(C4:C7)</f>
        <v>301244.0</v>
      </c>
      <c r="D8" s="69"/>
      <c r="E8" s="69"/>
      <c r="F8" s="69" t="s">
        <v>103</v>
      </c>
      <c r="G8" s="78">
        <f>SUM(G4:G7)</f>
        <v>1.2219072081492E7</v>
      </c>
      <c r="H8" s="95">
        <f>SUM(H4:H7)</f>
        <v>8.31554386857942E9</v>
      </c>
    </row>
    <row r="10" spans="8:8">
      <c r="C10" s="96" t="s">
        <v>95</v>
      </c>
      <c r="D10" s="97" t="s">
        <v>59</v>
      </c>
      <c r="E10" s="97"/>
      <c r="F10" s="8"/>
    </row>
    <row r="11" spans="8:8">
      <c r="D11" s="9" t="s">
        <v>61</v>
      </c>
      <c r="E11" s="9"/>
      <c r="F11" s="8"/>
    </row>
    <row r="13" spans="8:8" ht="30.0">
      <c r="D13" s="93"/>
      <c r="E13" s="98" t="s">
        <v>67</v>
      </c>
      <c r="F13" s="98" t="s">
        <v>68</v>
      </c>
    </row>
    <row r="14" spans="8:8">
      <c r="D14" s="93" t="s">
        <v>91</v>
      </c>
      <c r="E14" s="91">
        <v>49.086391</v>
      </c>
      <c r="F14" s="91">
        <v>14.56982</v>
      </c>
    </row>
    <row r="15" spans="8:8" ht="15.75">
      <c r="D15" s="93" t="s">
        <v>90</v>
      </c>
      <c r="E15" s="99" t="s">
        <v>46</v>
      </c>
      <c r="F15" s="100"/>
    </row>
  </sheetData>
  <mergeCells count="1">
    <mergeCell ref="E15:F15"/>
  </mergeCells>
  <hyperlinks>
    <hyperlink ref="D10" r:id="rId2"/>
  </hyperlinks>
  <pageMargins left="0.7" right="0.7" top="0.75" bottom="0.75" header="0.3" footer="0.3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B1:I18"/>
  <sheetViews>
    <sheetView workbookViewId="0">
      <selection activeCell="E12" sqref="E12"/>
    </sheetView>
  </sheetViews>
  <sheetFormatPr defaultRowHeight="15.0" defaultColWidth="10"/>
  <cols>
    <col min="3" max="3" customWidth="1" width="25.425781" style="0"/>
    <col min="4" max="4" customWidth="1" width="22.140625" style="0"/>
    <col min="5" max="5" customWidth="1" width="32.570312" style="0"/>
    <col min="6" max="6" customWidth="1" width="37.570312" style="0"/>
    <col min="7" max="7" customWidth="1" width="28.140625" style="0"/>
    <col min="8" max="8" customWidth="1" width="17.855469" style="0"/>
    <col min="257" max="16384" width="9" style="0" hidden="0"/>
  </cols>
  <sheetData>
    <row r="1" spans="8:8" ht="26.25">
      <c r="B1" s="101" t="s">
        <v>72</v>
      </c>
    </row>
    <row r="3" spans="8:8" ht="27.0">
      <c r="D3" s="102" t="s">
        <v>69</v>
      </c>
      <c r="E3" s="103"/>
      <c r="F3" s="104"/>
      <c r="G3" s="105"/>
    </row>
    <row r="4" spans="8:8" s="106" ht="27.0" customFormat="1">
      <c r="C4" s="107" t="s">
        <v>96</v>
      </c>
      <c r="D4" s="108" t="s">
        <v>177</v>
      </c>
      <c r="E4" s="108" t="s">
        <v>178</v>
      </c>
      <c r="F4" s="108" t="s">
        <v>70</v>
      </c>
      <c r="G4" s="108" t="s">
        <v>71</v>
      </c>
    </row>
    <row r="5" spans="8:8" ht="27.0">
      <c r="C5" s="109" t="s">
        <v>97</v>
      </c>
      <c r="D5" s="6">
        <v>1693972.0</v>
      </c>
      <c r="E5" s="110" t="s">
        <v>219</v>
      </c>
      <c r="F5" s="111" t="s">
        <v>214</v>
      </c>
      <c r="G5" s="112">
        <v>0.45</v>
      </c>
    </row>
    <row r="6" spans="8:8" ht="26.25">
      <c r="C6" s="109" t="s">
        <v>99</v>
      </c>
      <c r="D6">
        <v>995689.0</v>
      </c>
      <c r="E6" s="113" t="s">
        <v>220</v>
      </c>
      <c r="F6" s="111" t="s">
        <v>252</v>
      </c>
      <c r="G6" s="114">
        <v>0.2</v>
      </c>
    </row>
    <row r="7" spans="8:8" ht="26.25">
      <c r="C7" s="109" t="s">
        <v>100</v>
      </c>
      <c r="D7" s="6">
        <v>9962311.0</v>
      </c>
      <c r="E7" s="113" t="s">
        <v>221</v>
      </c>
      <c r="F7" s="111" t="s">
        <v>215</v>
      </c>
      <c r="G7" s="114">
        <v>0.1</v>
      </c>
    </row>
    <row r="8" spans="8:8" ht="26.25">
      <c r="C8" s="109" t="s">
        <v>101</v>
      </c>
      <c r="D8" s="6">
        <v>1342795.0</v>
      </c>
      <c r="E8" s="113" t="s">
        <v>219</v>
      </c>
      <c r="F8" s="113" t="s">
        <v>216</v>
      </c>
      <c r="G8" s="114">
        <v>0.3</v>
      </c>
    </row>
    <row r="9" spans="8:8" ht="26.25">
      <c r="C9" s="109" t="s">
        <v>102</v>
      </c>
      <c r="D9" s="6">
        <v>7405743.0</v>
      </c>
      <c r="E9" s="113" t="s">
        <v>220</v>
      </c>
      <c r="F9" s="113" t="s">
        <v>217</v>
      </c>
      <c r="G9" s="114">
        <v>0.4</v>
      </c>
    </row>
    <row r="10" spans="8:8" ht="27.0">
      <c r="C10" s="115" t="s">
        <v>98</v>
      </c>
      <c r="D10" s="6">
        <v>4142776.0</v>
      </c>
      <c r="E10" s="116" t="s">
        <v>222</v>
      </c>
      <c r="F10" s="116" t="s">
        <v>218</v>
      </c>
      <c r="G10" s="117">
        <v>0.8</v>
      </c>
    </row>
    <row r="12" spans="8:8" ht="26.25">
      <c r="B12" s="118" t="s">
        <v>73</v>
      </c>
    </row>
    <row r="13" spans="8:8" ht="18.75" customHeight="1">
      <c r="B13" s="118"/>
    </row>
    <row r="14" spans="8:8" ht="27.0">
      <c r="C14" s="119"/>
      <c r="D14" s="120" t="s">
        <v>57</v>
      </c>
      <c r="E14" s="121" t="s">
        <v>75</v>
      </c>
      <c r="F14" s="121" t="s">
        <v>74</v>
      </c>
      <c r="G14" s="121" t="s">
        <v>184</v>
      </c>
      <c r="H14" s="122" t="s">
        <v>74</v>
      </c>
    </row>
    <row r="15" spans="8:8" ht="32.25">
      <c r="C15" s="40" t="s">
        <v>44</v>
      </c>
      <c r="D15" s="123" t="s">
        <v>202</v>
      </c>
      <c r="E15" s="124" t="s">
        <v>207</v>
      </c>
      <c r="F15" s="123" t="s">
        <v>97</v>
      </c>
      <c r="G15" s="123" t="s">
        <v>209</v>
      </c>
      <c r="H15" s="125" t="s">
        <v>97</v>
      </c>
    </row>
    <row r="16" spans="8:8">
      <c r="C16" s="40" t="s">
        <v>45</v>
      </c>
      <c r="D16" s="126" t="s">
        <v>203</v>
      </c>
      <c r="E16" s="127" t="s">
        <v>208</v>
      </c>
      <c r="F16" s="126" t="s">
        <v>100</v>
      </c>
      <c r="G16" s="126" t="s">
        <v>211</v>
      </c>
      <c r="H16" s="128" t="s">
        <v>206</v>
      </c>
    </row>
    <row r="17" spans="8:8">
      <c r="C17" s="40" t="s">
        <v>46</v>
      </c>
      <c r="D17" s="126" t="s">
        <v>204</v>
      </c>
      <c r="E17" s="126" t="s">
        <v>209</v>
      </c>
      <c r="F17" s="126" t="s">
        <v>102</v>
      </c>
      <c r="G17" s="126" t="s">
        <v>212</v>
      </c>
      <c r="H17" s="128" t="s">
        <v>100</v>
      </c>
    </row>
    <row r="18" spans="8:8" ht="15.75">
      <c r="C18" s="129" t="s">
        <v>47</v>
      </c>
      <c r="D18" s="130" t="s">
        <v>205</v>
      </c>
      <c r="E18" s="130" t="s">
        <v>210</v>
      </c>
      <c r="F18" s="130" t="s">
        <v>99</v>
      </c>
      <c r="G18" s="130" t="s">
        <v>213</v>
      </c>
      <c r="H18" s="131" t="s">
        <v>99</v>
      </c>
    </row>
  </sheetData>
  <mergeCells count="1">
    <mergeCell ref="D3:E3"/>
  </mergeCells>
  <pageMargins left="0.7" right="0.7" top="0.75" bottom="0.75" header="0.3" footer="0.3"/>
</worksheet>
</file>

<file path=xl/worksheets/sheet8.xml><?xml version="1.0" encoding="utf-8"?>
<worksheet xmlns:r="http://schemas.openxmlformats.org/officeDocument/2006/relationships" xmlns="http://schemas.openxmlformats.org/spreadsheetml/2006/main">
  <dimension ref="B1:AG24"/>
  <sheetViews>
    <sheetView tabSelected="1" workbookViewId="0" topLeftCell="A16">
      <selection activeCell="B27" sqref="B27"/>
    </sheetView>
  </sheetViews>
  <sheetFormatPr defaultRowHeight="15.0" defaultColWidth="10"/>
  <cols>
    <col min="1" max="1" customWidth="1" width="5.4257812" style="0"/>
    <col min="2" max="2" customWidth="1" width="20.285156" style="0"/>
    <col min="3" max="3" customWidth="1" width="20.570312" style="0"/>
    <col min="4" max="4" customWidth="1" width="27.0" style="0"/>
    <col min="5" max="5" customWidth="1" width="26.710938" style="0"/>
    <col min="6" max="6" customWidth="1" width="19.570312" style="0"/>
    <col min="7" max="7" customWidth="1" width="15.140625" style="0"/>
    <col min="8" max="8" customWidth="1" width="15.140625" style="0"/>
    <col min="9" max="9" customWidth="1" width="6.7109375" style="0"/>
    <col min="10" max="10" customWidth="1" width="6.7109375" style="0"/>
    <col min="11" max="11" customWidth="1" width="6.7109375" style="0"/>
    <col min="12" max="12" customWidth="1" width="6.7109375" style="0"/>
    <col min="13" max="13" customWidth="1" width="6.7109375" style="0"/>
    <col min="14" max="14" customWidth="1" width="6.7109375" style="0"/>
    <col min="15" max="15" customWidth="1" width="6.7109375" style="0"/>
    <col min="16" max="16" customWidth="1" width="6.7109375" style="0"/>
    <col min="17" max="17" customWidth="1" width="6.7109375" style="0"/>
    <col min="18" max="18" customWidth="1" width="6.7109375" style="0"/>
    <col min="19" max="19" customWidth="1" width="6.7109375" style="0"/>
    <col min="20" max="20" customWidth="1" width="6.7109375" style="0"/>
    <col min="21" max="21" customWidth="1" width="6.7109375" style="0"/>
    <col min="22" max="22" customWidth="1" width="6.7109375" style="0"/>
    <col min="23" max="23" customWidth="1" width="6.7109375" style="0"/>
    <col min="24" max="24" customWidth="1" width="6.7109375" style="0"/>
    <col min="25" max="25" customWidth="1" width="6.7109375" style="0"/>
    <col min="26" max="26" customWidth="1" width="6.7109375" style="0"/>
    <col min="27" max="27" customWidth="1" width="6.7109375" style="0"/>
    <col min="28" max="28" customWidth="1" width="6.7109375" style="0"/>
    <col min="29" max="29" customWidth="1" width="6.7109375" style="0"/>
    <col min="30" max="30" customWidth="1" width="6.7109375" style="0"/>
    <col min="31" max="31" customWidth="1" width="6.7109375" style="0"/>
    <col min="32" max="32" customWidth="1" width="6.7109375" style="0"/>
    <col min="257" max="16384" width="9" style="0" hidden="0"/>
  </cols>
  <sheetData>
    <row r="1" spans="8:8" ht="15.75"/>
    <row r="2" spans="8:8" ht="23.25">
      <c r="B2" s="132" t="s">
        <v>82</v>
      </c>
      <c r="C2" s="133"/>
      <c r="D2" s="133"/>
      <c r="E2" s="133"/>
      <c r="F2" s="134"/>
    </row>
    <row r="3" spans="8:8" ht="15.75">
      <c r="B3" s="135"/>
      <c r="C3" s="1" t="s">
        <v>76</v>
      </c>
      <c r="D3" s="136"/>
      <c r="E3" s="1" t="s">
        <v>77</v>
      </c>
      <c r="F3" s="137"/>
      <c r="G3" s="136"/>
      <c r="H3" s="136"/>
      <c r="I3" s="136"/>
    </row>
    <row r="4" spans="8:8" ht="15.75">
      <c r="B4" s="135" t="s">
        <v>78</v>
      </c>
      <c r="C4" s="123" t="s">
        <v>223</v>
      </c>
      <c r="D4" s="138"/>
      <c r="E4" s="123" t="s">
        <v>227</v>
      </c>
      <c r="F4" s="139"/>
      <c r="G4" s="8"/>
      <c r="H4" s="8"/>
    </row>
    <row r="5" spans="8:8">
      <c r="B5" s="135" t="s">
        <v>79</v>
      </c>
      <c r="C5" s="126" t="s">
        <v>224</v>
      </c>
      <c r="D5" s="138"/>
      <c r="E5" s="126" t="s">
        <v>228</v>
      </c>
      <c r="F5" s="139"/>
      <c r="G5" s="8"/>
      <c r="H5" s="8"/>
    </row>
    <row r="6" spans="8:8">
      <c r="B6" s="135" t="s">
        <v>80</v>
      </c>
      <c r="C6" s="126" t="s">
        <v>226</v>
      </c>
      <c r="D6" s="138"/>
      <c r="E6" s="126" t="s">
        <v>229</v>
      </c>
      <c r="F6" s="139"/>
      <c r="G6" s="8"/>
      <c r="H6" s="8"/>
    </row>
    <row r="7" spans="8:8">
      <c r="B7" s="135" t="s">
        <v>84</v>
      </c>
      <c r="C7" s="140" t="s">
        <v>225</v>
      </c>
      <c r="D7" s="141"/>
      <c r="E7" s="126" t="s">
        <v>230</v>
      </c>
      <c r="F7" s="139"/>
      <c r="G7" s="8"/>
      <c r="H7" s="8"/>
      <c r="L7" s="9"/>
      <c r="M7" s="9"/>
      <c r="N7" s="9"/>
      <c r="O7" s="9"/>
      <c r="P7" s="9"/>
      <c r="Q7" s="9"/>
      <c r="R7" s="9"/>
      <c r="S7" s="9"/>
      <c r="T7" s="9"/>
      <c r="U7" s="8"/>
      <c r="V7" s="8"/>
      <c r="W7" s="8"/>
      <c r="X7" s="8"/>
      <c r="Y7" s="8"/>
      <c r="Z7" s="8"/>
      <c r="AA7" s="8"/>
    </row>
    <row r="8" spans="8:8" ht="15.75">
      <c r="B8" s="142"/>
      <c r="C8" s="143"/>
      <c r="D8" s="143"/>
      <c r="E8" s="143"/>
      <c r="F8" s="144"/>
      <c r="G8" s="8"/>
      <c r="H8" s="8"/>
      <c r="L8" s="9"/>
      <c r="M8" s="9"/>
      <c r="N8" s="9"/>
      <c r="O8" s="9"/>
      <c r="P8" s="9"/>
      <c r="Q8" s="9"/>
      <c r="R8" s="9"/>
      <c r="S8" s="9"/>
      <c r="T8" s="9"/>
      <c r="U8" s="8"/>
      <c r="V8" s="8"/>
      <c r="W8" s="8"/>
      <c r="X8" s="8"/>
      <c r="Y8" s="8"/>
      <c r="Z8" s="8"/>
      <c r="AA8" s="8"/>
    </row>
    <row r="9" spans="8:8" ht="15.75">
      <c r="I9" s="145" t="s">
        <v>93</v>
      </c>
      <c r="L9" s="9"/>
      <c r="M9" s="9"/>
      <c r="N9" s="9"/>
      <c r="O9" s="9"/>
      <c r="P9" s="9"/>
      <c r="Q9" s="9"/>
      <c r="R9" s="9"/>
      <c r="S9" s="9"/>
      <c r="T9" s="9"/>
      <c r="U9" s="8"/>
      <c r="V9" s="8"/>
      <c r="W9" s="8"/>
      <c r="X9" s="8"/>
      <c r="Y9" s="8"/>
      <c r="Z9" s="8"/>
      <c r="AA9" s="8"/>
    </row>
    <row r="10" spans="8:8" ht="38.25">
      <c r="B10" s="146"/>
      <c r="C10" s="147" t="s">
        <v>81</v>
      </c>
      <c r="D10" s="148" t="s">
        <v>92</v>
      </c>
      <c r="E10" s="149" t="s">
        <v>85</v>
      </c>
      <c r="F10" s="150" t="s">
        <v>86</v>
      </c>
      <c r="G10" s="149" t="s">
        <v>87</v>
      </c>
      <c r="H10" s="149" t="s">
        <v>88</v>
      </c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2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8:8" s="153" ht="15.75" customFormat="1">
      <c r="B11" s="154"/>
      <c r="C11" s="155">
        <v>1.0</v>
      </c>
      <c r="D11" s="156" t="s">
        <v>231</v>
      </c>
      <c r="E11" s="157" t="s">
        <v>237</v>
      </c>
      <c r="F11" s="157">
        <v>1.567834567E9</v>
      </c>
      <c r="G11" s="157" t="s">
        <v>238</v>
      </c>
      <c r="H11" s="158" t="s">
        <v>243</v>
      </c>
      <c r="I11" s="156" t="s">
        <v>231</v>
      </c>
      <c r="J11" s="157" t="s">
        <v>237</v>
      </c>
      <c r="K11" s="157">
        <v>1.567834567E9</v>
      </c>
      <c r="L11" s="157" t="s">
        <v>238</v>
      </c>
      <c r="M11" s="158" t="s">
        <v>243</v>
      </c>
      <c r="N11" s="159"/>
      <c r="O11" s="159"/>
      <c r="P11" s="159"/>
      <c r="Q11" s="159"/>
      <c r="R11" s="159"/>
      <c r="S11" s="159"/>
      <c r="T11" s="159"/>
      <c r="U11" s="160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</row>
    <row r="12" spans="8:8" s="153" ht="15.0" customFormat="1">
      <c r="B12" s="154"/>
      <c r="C12" s="155">
        <v>2.0</v>
      </c>
      <c r="D12" s="162" t="s">
        <v>232</v>
      </c>
      <c r="E12" s="157" t="s">
        <v>237</v>
      </c>
      <c r="F12" s="157">
        <v>1.563454567E9</v>
      </c>
      <c r="G12" s="163" t="s">
        <v>239</v>
      </c>
      <c r="H12" s="158" t="s">
        <v>243</v>
      </c>
      <c r="I12" s="162" t="s">
        <v>232</v>
      </c>
      <c r="J12" s="157" t="s">
        <v>237</v>
      </c>
      <c r="K12" s="157">
        <v>1.563454567E9</v>
      </c>
      <c r="L12" s="163" t="s">
        <v>239</v>
      </c>
      <c r="M12" s="158" t="s">
        <v>243</v>
      </c>
      <c r="N12" s="159"/>
      <c r="O12" s="159"/>
      <c r="P12" s="159"/>
      <c r="Q12" s="159"/>
      <c r="R12" s="159"/>
      <c r="S12" s="159"/>
      <c r="T12" s="159"/>
      <c r="U12" s="160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</row>
    <row r="13" spans="8:8" s="153" ht="15.0" customFormat="1">
      <c r="B13" s="154"/>
      <c r="C13" s="155">
        <v>3.0</v>
      </c>
      <c r="D13" s="162" t="s">
        <v>233</v>
      </c>
      <c r="E13" s="157" t="s">
        <v>237</v>
      </c>
      <c r="F13" s="157">
        <v>1.561235567E9</v>
      </c>
      <c r="G13" s="163" t="s">
        <v>240</v>
      </c>
      <c r="H13" s="158" t="s">
        <v>243</v>
      </c>
      <c r="I13" s="162" t="s">
        <v>233</v>
      </c>
      <c r="J13" s="157" t="s">
        <v>237</v>
      </c>
      <c r="K13" s="157">
        <v>1.561235567E9</v>
      </c>
      <c r="L13" s="163" t="s">
        <v>240</v>
      </c>
      <c r="M13" s="158" t="s">
        <v>243</v>
      </c>
      <c r="N13" s="159"/>
      <c r="O13" s="159"/>
      <c r="P13" s="159"/>
      <c r="Q13" s="159"/>
      <c r="R13" s="159"/>
      <c r="S13" s="159"/>
      <c r="T13" s="159"/>
      <c r="U13" s="160"/>
      <c r="V13" s="161"/>
      <c r="W13" s="161"/>
      <c r="X13" s="161"/>
      <c r="Y13" s="161"/>
      <c r="Z13" s="161"/>
      <c r="AA13" s="161"/>
      <c r="AB13" s="161"/>
      <c r="AC13" s="164"/>
      <c r="AD13" s="164"/>
      <c r="AE13" s="164"/>
      <c r="AF13" s="164"/>
    </row>
    <row r="14" spans="8:8" s="153" ht="15.0" customFormat="1">
      <c r="B14" s="154"/>
      <c r="C14" s="155">
        <v>4.0</v>
      </c>
      <c r="D14" s="162" t="s">
        <v>234</v>
      </c>
      <c r="E14" s="157" t="s">
        <v>237</v>
      </c>
      <c r="F14" s="157">
        <v>1.569870567E9</v>
      </c>
      <c r="G14" s="163" t="s">
        <v>241</v>
      </c>
      <c r="H14" s="158" t="s">
        <v>243</v>
      </c>
      <c r="I14" s="162" t="s">
        <v>234</v>
      </c>
      <c r="J14" s="157" t="s">
        <v>237</v>
      </c>
      <c r="K14" s="157">
        <v>1.569870567E9</v>
      </c>
      <c r="L14" s="163" t="s">
        <v>241</v>
      </c>
      <c r="M14" s="158" t="s">
        <v>243</v>
      </c>
      <c r="N14" s="159"/>
      <c r="O14" s="159"/>
      <c r="P14" s="159"/>
      <c r="Q14" s="159"/>
      <c r="R14" s="159"/>
      <c r="S14" s="159"/>
      <c r="T14" s="159"/>
      <c r="U14" s="160"/>
      <c r="V14" s="161"/>
      <c r="W14" s="161"/>
      <c r="X14" s="161"/>
      <c r="Y14" s="161"/>
      <c r="Z14" s="161"/>
      <c r="AA14" s="161"/>
      <c r="AB14" s="161"/>
      <c r="AC14" s="164"/>
      <c r="AD14" s="164"/>
      <c r="AE14" s="164"/>
      <c r="AF14" s="164"/>
    </row>
    <row r="15" spans="8:8" s="153" ht="15.0" customFormat="1">
      <c r="B15" s="154"/>
      <c r="C15" s="155">
        <v>5.0</v>
      </c>
      <c r="D15" s="162" t="s">
        <v>235</v>
      </c>
      <c r="E15" s="157" t="s">
        <v>237</v>
      </c>
      <c r="F15" s="157">
        <v>1.512454567E9</v>
      </c>
      <c r="G15" s="163" t="s">
        <v>238</v>
      </c>
      <c r="H15" s="158" t="s">
        <v>243</v>
      </c>
      <c r="I15" s="162" t="s">
        <v>235</v>
      </c>
      <c r="J15" s="157" t="s">
        <v>237</v>
      </c>
      <c r="K15" s="157">
        <v>1.512454567E9</v>
      </c>
      <c r="L15" s="163" t="s">
        <v>238</v>
      </c>
      <c r="M15" s="158" t="s">
        <v>243</v>
      </c>
      <c r="N15" s="159"/>
      <c r="O15" s="159"/>
      <c r="P15" s="159"/>
      <c r="Q15" s="159"/>
      <c r="R15" s="159"/>
      <c r="S15" s="159"/>
      <c r="T15" s="159"/>
      <c r="U15" s="160"/>
      <c r="V15" s="161"/>
      <c r="W15" s="161"/>
      <c r="X15" s="161"/>
      <c r="Y15" s="161"/>
      <c r="Z15" s="161"/>
      <c r="AA15" s="161"/>
      <c r="AB15" s="161"/>
      <c r="AC15" s="164"/>
      <c r="AD15" s="164"/>
      <c r="AE15" s="164"/>
      <c r="AF15" s="164"/>
    </row>
    <row r="16" spans="8:8" s="153" ht="15.0" customFormat="1">
      <c r="B16" s="154"/>
      <c r="C16" s="155">
        <v>6.0</v>
      </c>
      <c r="D16" s="162" t="s">
        <v>236</v>
      </c>
      <c r="E16" s="157" t="s">
        <v>237</v>
      </c>
      <c r="F16" s="157">
        <v>1.563456567E9</v>
      </c>
      <c r="G16" s="163" t="s">
        <v>242</v>
      </c>
      <c r="H16" s="158" t="s">
        <v>243</v>
      </c>
      <c r="I16" s="162" t="s">
        <v>236</v>
      </c>
      <c r="J16" s="157" t="s">
        <v>237</v>
      </c>
      <c r="K16" s="157">
        <v>1.563456567E9</v>
      </c>
      <c r="L16" s="163" t="s">
        <v>242</v>
      </c>
      <c r="M16" s="158" t="s">
        <v>243</v>
      </c>
      <c r="N16" s="159"/>
      <c r="O16" s="159"/>
      <c r="P16" s="159"/>
      <c r="Q16" s="159"/>
      <c r="R16" s="159"/>
      <c r="S16" s="159"/>
      <c r="T16" s="159"/>
      <c r="U16" s="160"/>
      <c r="V16" s="161"/>
      <c r="W16" s="161"/>
      <c r="X16" s="161"/>
      <c r="Y16" s="161"/>
      <c r="Z16" s="161"/>
      <c r="AA16" s="161"/>
      <c r="AB16" s="161"/>
      <c r="AC16" s="164"/>
      <c r="AD16" s="164"/>
      <c r="AE16" s="164"/>
      <c r="AF16" s="164"/>
    </row>
    <row r="17" spans="8:8" ht="15.75">
      <c r="B17" s="142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6"/>
    </row>
    <row r="18" spans="8:8" ht="15.75"/>
    <row r="19" spans="8:8" ht="23.25">
      <c r="B19" s="146"/>
      <c r="C19" s="167" t="s">
        <v>83</v>
      </c>
      <c r="D19" s="133"/>
      <c r="E19" s="168"/>
      <c r="F19" s="169" t="s">
        <v>94</v>
      </c>
      <c r="G19" s="168"/>
      <c r="H19" s="170"/>
      <c r="I19" s="170"/>
      <c r="J19" s="170"/>
      <c r="K19" s="170"/>
      <c r="L19" s="170"/>
      <c r="M19" s="170"/>
      <c r="N19" s="170"/>
      <c r="P19" s="171"/>
      <c r="Q19" s="8"/>
      <c r="R19" s="8"/>
      <c r="S19" s="8"/>
      <c r="T19" s="8"/>
      <c r="U19" s="8"/>
    </row>
    <row r="20" spans="8:8" s="172" ht="15.0" customFormat="1">
      <c r="B20" s="173"/>
      <c r="C20" s="174">
        <v>1.0</v>
      </c>
      <c r="D20" s="175" t="s">
        <v>244</v>
      </c>
      <c r="E20" s="174"/>
      <c r="F20" s="176" t="s">
        <v>248</v>
      </c>
      <c r="G20" s="176"/>
      <c r="H20" s="176"/>
      <c r="I20" s="176"/>
      <c r="J20" s="176"/>
      <c r="K20" s="176"/>
      <c r="L20" s="176"/>
      <c r="M20" s="176"/>
      <c r="N20" s="176"/>
      <c r="O20" s="176"/>
      <c r="P20" s="177"/>
      <c r="Q20" s="161"/>
      <c r="R20" s="161"/>
      <c r="S20" s="161"/>
      <c r="T20" s="161"/>
      <c r="U20" s="161"/>
    </row>
    <row r="21" spans="8:8" s="172" ht="15.0" customFormat="1">
      <c r="B21" s="173"/>
      <c r="C21" s="174">
        <v>2.0</v>
      </c>
      <c r="D21" s="175" t="s">
        <v>245</v>
      </c>
      <c r="E21" s="174"/>
      <c r="F21" s="176" t="s">
        <v>249</v>
      </c>
      <c r="G21" s="176"/>
      <c r="H21" s="176"/>
      <c r="I21" s="176"/>
      <c r="J21" s="176"/>
      <c r="K21" s="176"/>
      <c r="L21" s="176"/>
      <c r="M21" s="176"/>
      <c r="N21" s="176"/>
      <c r="O21" s="176"/>
      <c r="P21" s="177"/>
      <c r="Q21" s="161"/>
      <c r="R21" s="161"/>
      <c r="S21" s="161"/>
      <c r="T21" s="161"/>
      <c r="U21" s="161"/>
    </row>
    <row r="22" spans="8:8" s="172" ht="15.0" customFormat="1">
      <c r="B22" s="173"/>
      <c r="C22" s="174">
        <v>3.0</v>
      </c>
      <c r="D22" s="175" t="s">
        <v>246</v>
      </c>
      <c r="E22" s="174"/>
      <c r="F22" s="176" t="s">
        <v>250</v>
      </c>
      <c r="G22" s="176"/>
      <c r="H22" s="176"/>
      <c r="I22" s="176"/>
      <c r="J22" s="176"/>
      <c r="K22" s="176"/>
      <c r="L22" s="176"/>
      <c r="M22" s="176"/>
      <c r="N22" s="176"/>
      <c r="O22" s="176"/>
      <c r="P22" s="177"/>
      <c r="Q22" s="161"/>
      <c r="R22" s="161"/>
      <c r="S22" s="161"/>
      <c r="T22" s="161"/>
      <c r="U22" s="161"/>
    </row>
    <row r="23" spans="8:8" s="172" ht="15.0" customFormat="1">
      <c r="B23" s="173"/>
      <c r="C23" s="174">
        <v>4.0</v>
      </c>
      <c r="D23" s="175" t="s">
        <v>247</v>
      </c>
      <c r="E23" s="174"/>
      <c r="F23" s="176" t="s">
        <v>251</v>
      </c>
      <c r="G23" s="176"/>
      <c r="H23" s="176"/>
      <c r="I23" s="176"/>
      <c r="J23" s="176"/>
      <c r="K23" s="176"/>
      <c r="L23" s="176"/>
      <c r="M23" s="176"/>
      <c r="N23" s="176"/>
      <c r="O23" s="176"/>
      <c r="P23" s="177"/>
      <c r="Q23" s="161"/>
      <c r="R23" s="161"/>
      <c r="S23" s="161"/>
      <c r="T23" s="161"/>
      <c r="U23" s="161"/>
    </row>
    <row r="24" spans="8:8" ht="15.75">
      <c r="B24" s="142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6"/>
    </row>
  </sheetData>
  <mergeCells count="4">
    <mergeCell ref="F20:O20"/>
    <mergeCell ref="F21:O21"/>
    <mergeCell ref="F22:O22"/>
    <mergeCell ref="F23:O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Company>National University</Company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IT Support Services</dc:creator>
  <cp:lastModifiedBy>Windows User</cp:lastModifiedBy>
  <dcterms:created xsi:type="dcterms:W3CDTF">2018-02-01T17:06:57Z</dcterms:created>
  <dcterms:modified xsi:type="dcterms:W3CDTF">2019-12-20T13:07:18Z</dcterms:modified>
</cp:coreProperties>
</file>